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80" yWindow="32767" windowWidth="21840" windowHeight="13020" activeTab="0"/>
  </bookViews>
  <sheets>
    <sheet name="Precios-Renta Variable" sheetId="1" r:id="rId1"/>
    <sheet name="% Garantía Reporto y A Plazo" sheetId="2" r:id="rId2"/>
    <sheet name="CODIGOS" sheetId="3"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2047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fn.CONCAT" hidden="1">#NAME?</definedName>
    <definedName name="_xlfn.SINGLE" hidden="1">#NAME?</definedName>
    <definedName name="_xlnm.Print_Area" localSheetId="0">'Precios-Renta Variable'!$A$1:$I$93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fullCalcOnLoad="1"/>
</workbook>
</file>

<file path=xl/sharedStrings.xml><?xml version="1.0" encoding="utf-8"?>
<sst xmlns="http://schemas.openxmlformats.org/spreadsheetml/2006/main" count="440" uniqueCount="192">
  <si>
    <t>Bolsa de Valores Quito</t>
  </si>
  <si>
    <t>Precio Nacional para Renta Variable</t>
  </si>
  <si>
    <t>EMISOR</t>
  </si>
  <si>
    <t>BOLSA DE VALORES QUITO</t>
  </si>
  <si>
    <t>BOLSA DE VALORES DE GUAYAQUIL</t>
  </si>
  <si>
    <t>PRECIO DE CIERRE NACIONAL</t>
  </si>
  <si>
    <t># RUEDAS</t>
  </si>
  <si>
    <t>PRESENCIA</t>
  </si>
  <si>
    <t>PRECIO CIERRE (1)</t>
  </si>
  <si>
    <t>PRECIO CIERRE(1)</t>
  </si>
  <si>
    <t>CIERRE NACIONAL</t>
  </si>
  <si>
    <t>ALICOSTA BK HOLDING</t>
  </si>
  <si>
    <t xml:space="preserve"> * </t>
  </si>
  <si>
    <t>*</t>
  </si>
  <si>
    <t>BANCO AMAZONAS</t>
  </si>
  <si>
    <t>BANCO BOLIVARIANO</t>
  </si>
  <si>
    <t>RECYCOB S.A.</t>
  </si>
  <si>
    <t>BANCO GUAYAQUIL</t>
  </si>
  <si>
    <t>BANCO DE MACHALA S.A.</t>
  </si>
  <si>
    <t>BANCO PICHINCHA</t>
  </si>
  <si>
    <t>BANCO PRODUBANCO</t>
  </si>
  <si>
    <t>BANCO SOLIDARIO</t>
  </si>
  <si>
    <t>BEVERAGE BRAND &amp; PATENTS COMPANY BBPC S.A</t>
  </si>
  <si>
    <t>BOLSA DE VALORES DE GUAYAQUIL S.A. BVG</t>
  </si>
  <si>
    <t>BOLSA DE VALORES DE QUITO BVQ SOCIEDAD ANÓNIMA</t>
  </si>
  <si>
    <t>BRIKAPITAL S.A.</t>
  </si>
  <si>
    <t>CERRO ALTO FORESTAL</t>
  </si>
  <si>
    <t>CERRO VERDE FORESTAL BIGFOREST</t>
  </si>
  <si>
    <t>CEPSA</t>
  </si>
  <si>
    <t>CERVECERIA NACIONAL CN S.A.</t>
  </si>
  <si>
    <t>CERVECERIA NACIONAL CN S.A. - PREFERIDAS</t>
  </si>
  <si>
    <t>CIALCO</t>
  </si>
  <si>
    <t xml:space="preserve">CONCLINA CONJUNTO CLINICO NACIONAL </t>
  </si>
  <si>
    <t>CONCLINA CONJUNTO CLINICO NACIONAL -PREFERIDAS B</t>
  </si>
  <si>
    <t>CONCLINA CONJUNTO CLINICO NACIONAL -PREFERIDAS A</t>
  </si>
  <si>
    <t>CORP.DESARROLLO M.S.HIPOTECAS CTH</t>
  </si>
  <si>
    <t xml:space="preserve">CORPORACION FAVORITA </t>
  </si>
  <si>
    <t>CORPORACION MULTI BG</t>
  </si>
  <si>
    <t>CRIDESA</t>
  </si>
  <si>
    <t>DOLMEN</t>
  </si>
  <si>
    <t xml:space="preserve">EL REFUGIO FORESTAL HOMEFOREST </t>
  </si>
  <si>
    <t xml:space="preserve">EL SENDERO FORESTAL PATHFOREST </t>
  </si>
  <si>
    <t>EL TECAL</t>
  </si>
  <si>
    <t xml:space="preserve">ENERGY&amp;PALMA ENERGYPALMA S.A. </t>
  </si>
  <si>
    <t>CONTINENTAL TIRE ANDINA</t>
  </si>
  <si>
    <t>FIDEICOMISO MERCANTIL  “GM HOTEL”</t>
  </si>
  <si>
    <t>FIDEICOMISO TITULARIZACION "OMNI HOSPITAL"</t>
  </si>
  <si>
    <t>FIDEICOMISO HOTEL CIUDAD DEL RIO</t>
  </si>
  <si>
    <t>FONDO COLECTIVO DE INVERSION INMOBILIARIA NOBIS 1</t>
  </si>
  <si>
    <t>FONDO PAIS ECUADOR</t>
  </si>
  <si>
    <t>FONDO DE INVERSION COLECTIVO FIBRA ECU01</t>
  </si>
  <si>
    <t>HOLCIM ECUADOR VN 3.00</t>
  </si>
  <si>
    <t>HOLCIM ECUADOR VN 0.30</t>
  </si>
  <si>
    <t>HOLDING TONICORP</t>
  </si>
  <si>
    <t>HOTEL COLON</t>
  </si>
  <si>
    <t>INDUSTRIAS ALES</t>
  </si>
  <si>
    <t>INGENIO AZUCARERO DEL NORTE COMPAÑIA DE ECONOMIA MIXTA IANCEM</t>
  </si>
  <si>
    <t>INVERSANCARLOS</t>
  </si>
  <si>
    <t>JUMANDIPRO S.A. - CERT. PROVISIONALES REB</t>
  </si>
  <si>
    <t>LA CAMPIÑA FORESTAL STRONGFOREST S.A.</t>
  </si>
  <si>
    <t>LA COLINA FORESTAL HILLFOREST S.A.</t>
  </si>
  <si>
    <t>LA CUMBRE FORESTAL PEAKFOREST S.A.</t>
  </si>
  <si>
    <t xml:space="preserve">LA ENSENADA FORESTAL S.A. </t>
  </si>
  <si>
    <t>LA ESTANCIA FORESTAL FORESTEAD S.A.</t>
  </si>
  <si>
    <t>LA RESERVA FORESTAL (REFOREST) S.A.</t>
  </si>
  <si>
    <t>LA SABANA FORESTAL</t>
  </si>
  <si>
    <t>LA VANGUARDIA FORESTAR (VANGUARFOREST)</t>
  </si>
  <si>
    <t>MERIZA</t>
  </si>
  <si>
    <t>MUTUALISTA PICHINCHA - CERT. DE APORTACION</t>
  </si>
  <si>
    <t>NATLUK S.A.</t>
  </si>
  <si>
    <t>RETRATOREC</t>
  </si>
  <si>
    <t>RIO CONGO FORESTAL</t>
  </si>
  <si>
    <t xml:space="preserve">RIO GRANDE FORESTAL </t>
  </si>
  <si>
    <t>SIEMPREVERDE S.A.</t>
  </si>
  <si>
    <t>SOCIEDAD AGRICOLA E IND. SAN CARLOS</t>
  </si>
  <si>
    <t>SUPERDEPORTE</t>
  </si>
  <si>
    <t>SURPAPELCORP</t>
  </si>
  <si>
    <t>TECAFORTUNA S.A.</t>
  </si>
  <si>
    <t>TECATEAK S.A.</t>
  </si>
  <si>
    <t>VALLE GRANDE FORESTAL</t>
  </si>
  <si>
    <t>TOTAL RUEDAS</t>
  </si>
  <si>
    <t>q*</t>
  </si>
  <si>
    <t>* No Marcan Precio</t>
  </si>
  <si>
    <t>Copyright ©</t>
  </si>
  <si>
    <t xml:space="preserve">Derechos de autor de propiedad exclusiva de la BOLSA DE VALORES QUITO, de conformidad con lo dispuesto por la Ley de Propiedad Intelectual. Queda prohibida su reproducción parcial o total a menos de obtener autorización expresa de la BOLSA DE VALORES QUITO. </t>
  </si>
  <si>
    <t xml:space="preserve">  </t>
  </si>
  <si>
    <t>Porcentaje de Garantía para Operaciones de Reporto y a Plazo con Acciones</t>
  </si>
  <si>
    <t>Emisor</t>
  </si>
  <si>
    <t>% Adicional por presencia*</t>
  </si>
  <si>
    <t>N° de Ruedas</t>
  </si>
  <si>
    <t>Rango 1</t>
  </si>
  <si>
    <t>Rango 2</t>
  </si>
  <si>
    <t>Rango 3</t>
  </si>
  <si>
    <t>Rango 4</t>
  </si>
  <si>
    <t>(5% MR)</t>
  </si>
  <si>
    <t>(15% MR)</t>
  </si>
  <si>
    <t>(25% MR)</t>
  </si>
  <si>
    <t>(75% MR)</t>
  </si>
  <si>
    <r>
      <t>De la presencia bursátil.-</t>
    </r>
    <r>
      <rPr>
        <sz val="12"/>
        <rFont val="Calibri"/>
        <family val="2"/>
      </rPr>
      <t xml:space="preserve"> Se entiende por presencia bursátil a la proporciòn del número de días en que se negoció el valor en un trimestre móvil en relación  con el número total de días hábiles bursátiles que hubo en ese mismo lapso.</t>
    </r>
  </si>
  <si>
    <t>El trimestre móvil se considera siempre al grupo de los tres meses anteriores a aquel para el que tendrá vigencia la presencia bursátil.</t>
  </si>
  <si>
    <t>Para cada una de las acciones a ser reportadas se considerará siempre la mayor presencia bursátil registrada en el período en cualquiera de las bolsas de valores del país.</t>
  </si>
  <si>
    <r>
      <t xml:space="preserve">Rango 1.- </t>
    </r>
    <r>
      <rPr>
        <sz val="12"/>
        <rFont val="Calibri"/>
        <family val="2"/>
      </rPr>
      <t>Presencia bursátil  mayor al 40% en un trimestre móvil.  El márgen de garantía a entregar consiste en la diferencia entre el importe de la operaciòn al valor de recompra y el importe de valor de cierre,  màs el 5% del importe de la operación al valor de recompra.</t>
    </r>
  </si>
  <si>
    <r>
      <t xml:space="preserve">Rango 2.- </t>
    </r>
    <r>
      <rPr>
        <sz val="12"/>
        <rFont val="Calibri"/>
        <family val="2"/>
      </rPr>
      <t>Presencia bursátil  mayor al 20% hasta el 40% en un trimestre móvil.  El márgen de garantía a entregar consiste en la diferencia entre el importe de la operaciòn al valor de recompra y el importe del valor de cierre, màs el 15% del importe de la operación al valor de recompra.</t>
    </r>
  </si>
  <si>
    <r>
      <t xml:space="preserve">Rango 3.- </t>
    </r>
    <r>
      <rPr>
        <sz val="12"/>
        <rFont val="Calibri"/>
        <family val="2"/>
      </rPr>
      <t>Presencia bursátil  mayor 10% hasta el 20% en un trimestre móvil.  El márgen de garantía a entregar consiste en la diferencia entre el importe de la operaciòn al valor de recompra y el importe de valor de cierre,  màs el 25% del importe de la operación al valor de recompra.</t>
    </r>
  </si>
  <si>
    <r>
      <t xml:space="preserve">Rango 4.- </t>
    </r>
    <r>
      <rPr>
        <sz val="12"/>
        <rFont val="Calibri"/>
        <family val="2"/>
      </rPr>
      <t>Presencia bursátil  mayor al 10% en un trimestre móvil.  El márgen de garantía a entregar consiste en la diferencia entre el importe de la operaciòn al valor de recompra y el importe de valor de cierre, màs el 75% del importe de la operación al valor de recompra.</t>
    </r>
  </si>
  <si>
    <t xml:space="preserve">                  </t>
  </si>
  <si>
    <t xml:space="preserve">    CODIGO    </t>
  </si>
  <si>
    <t xml:space="preserve">   ABK</t>
  </si>
  <si>
    <t xml:space="preserve">   AMD</t>
  </si>
  <si>
    <t xml:space="preserve">   BLD</t>
  </si>
  <si>
    <t xml:space="preserve">   SGC</t>
  </si>
  <si>
    <t xml:space="preserve">   GYL</t>
  </si>
  <si>
    <t xml:space="preserve">   MCH</t>
  </si>
  <si>
    <t xml:space="preserve">   PCD</t>
  </si>
  <si>
    <t xml:space="preserve">   PRE</t>
  </si>
  <si>
    <t xml:space="preserve">   SLA</t>
  </si>
  <si>
    <t>BBP</t>
  </si>
  <si>
    <t xml:space="preserve">   BVG</t>
  </si>
  <si>
    <t xml:space="preserve">   BVQ</t>
  </si>
  <si>
    <t xml:space="preserve">   BRI</t>
  </si>
  <si>
    <t xml:space="preserve">   CAL</t>
  </si>
  <si>
    <t xml:space="preserve">   BIG</t>
  </si>
  <si>
    <t xml:space="preserve">   CPF</t>
  </si>
  <si>
    <t xml:space="preserve">   CNC</t>
  </si>
  <si>
    <t xml:space="preserve">   CNP</t>
  </si>
  <si>
    <t xml:space="preserve">   CIL</t>
  </si>
  <si>
    <t xml:space="preserve">   CNA</t>
  </si>
  <si>
    <t xml:space="preserve">   COC</t>
  </si>
  <si>
    <t xml:space="preserve">   CON</t>
  </si>
  <si>
    <t xml:space="preserve">   CHP</t>
  </si>
  <si>
    <t xml:space="preserve">   SLU</t>
  </si>
  <si>
    <t xml:space="preserve">   MBG</t>
  </si>
  <si>
    <t xml:space="preserve">   CRC</t>
  </si>
  <si>
    <t xml:space="preserve">   DOL</t>
  </si>
  <si>
    <t xml:space="preserve">   HFT</t>
  </si>
  <si>
    <t xml:space="preserve">   PAT</t>
  </si>
  <si>
    <t xml:space="preserve">   ETC</t>
  </si>
  <si>
    <t xml:space="preserve">   EYP</t>
  </si>
  <si>
    <t xml:space="preserve">   ERE</t>
  </si>
  <si>
    <t xml:space="preserve">   VGM</t>
  </si>
  <si>
    <t xml:space="preserve">   OMN</t>
  </si>
  <si>
    <t xml:space="preserve">   HCR</t>
  </si>
  <si>
    <t>NBS</t>
  </si>
  <si>
    <t xml:space="preserve">   FPE</t>
  </si>
  <si>
    <t>FIV</t>
  </si>
  <si>
    <t xml:space="preserve">   HLE</t>
  </si>
  <si>
    <t xml:space="preserve">   HLF</t>
  </si>
  <si>
    <t xml:space="preserve">   TON</t>
  </si>
  <si>
    <t xml:space="preserve">   HCD</t>
  </si>
  <si>
    <t xml:space="preserve">   IND</t>
  </si>
  <si>
    <t xml:space="preserve">   ICM</t>
  </si>
  <si>
    <t xml:space="preserve">   ISC</t>
  </si>
  <si>
    <t>JMR</t>
  </si>
  <si>
    <t xml:space="preserve">   STS</t>
  </si>
  <si>
    <t xml:space="preserve">   HIL</t>
  </si>
  <si>
    <t xml:space="preserve">   CMB</t>
  </si>
  <si>
    <t xml:space="preserve">   EFR</t>
  </si>
  <si>
    <t xml:space="preserve">   EFL</t>
  </si>
  <si>
    <t xml:space="preserve">   REF</t>
  </si>
  <si>
    <t xml:space="preserve">   SBN</t>
  </si>
  <si>
    <t xml:space="preserve">   VGD</t>
  </si>
  <si>
    <t xml:space="preserve">   MRZ</t>
  </si>
  <si>
    <t xml:space="preserve">   MPC</t>
  </si>
  <si>
    <t xml:space="preserve">   NTK</t>
  </si>
  <si>
    <t xml:space="preserve">   RTT</t>
  </si>
  <si>
    <t xml:space="preserve">   RCG</t>
  </si>
  <si>
    <t xml:space="preserve">   RGF</t>
  </si>
  <si>
    <t>SPV</t>
  </si>
  <si>
    <t xml:space="preserve">   SCD</t>
  </si>
  <si>
    <t xml:space="preserve">   STD</t>
  </si>
  <si>
    <t xml:space="preserve">   SPP</t>
  </si>
  <si>
    <t>TRA</t>
  </si>
  <si>
    <t xml:space="preserve">   TCK</t>
  </si>
  <si>
    <t xml:space="preserve">   VGF</t>
  </si>
  <si>
    <t>.</t>
  </si>
  <si>
    <t xml:space="preserve">CORPORACIÓN FERNÁNDEZ CORPFERNÁNDEZ </t>
  </si>
  <si>
    <t>AFR</t>
  </si>
  <si>
    <t>GRUPOMANTRA S.A</t>
  </si>
  <si>
    <t>GRUPOMANTRA S.A - CERT. APORTACION</t>
  </si>
  <si>
    <t>GPN</t>
  </si>
  <si>
    <t>GPR</t>
  </si>
  <si>
    <t>GRUPOMANTRA S.A - CERT. PROVISIONALES REB</t>
  </si>
  <si>
    <t>FONDO DE INVERSIÓN COLECTIVO DE BIENES RAICES UIO 02 - CUOTA DE PART.</t>
  </si>
  <si>
    <t>FIO</t>
  </si>
  <si>
    <t>BANCO DEL AUSTRO</t>
  </si>
  <si>
    <t>AST</t>
  </si>
  <si>
    <t>FONDO DE INVERSIÓN COLECTIVO REIT 03</t>
  </si>
  <si>
    <t>RIF</t>
  </si>
  <si>
    <t>FONDO COLECTIVO DE INVERSION VANGUARDIA VERSATIL - CUOTA DE PART.</t>
  </si>
  <si>
    <t>FCV</t>
  </si>
  <si>
    <t>Trimestre Móvil (Del 07 de febrero del 2024 al 07 de mayo del 2024)</t>
  </si>
  <si>
    <t>Las acciones se valoran con el último precio marcado en la Bolsa con mayor presencia bursátil en el último trimestre móvil (Del 07 de febrero del 2024 al 07 de mayo del 2024)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</si>
</sst>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_(* \(#,##0.00\);_(* &quot;-&quot;??_);_(@_)"/>
    <numFmt numFmtId="165" formatCode="_-* #,##0.00\ _$_-;\-* #,##0.00\ _$_-;_-* &quot;-&quot;??\ _$_-;_-@_-"/>
    <numFmt numFmtId="166" formatCode="_ [$€]* #,##0.00_ ;_ [$€]* \-#,##0.00_ ;_ [$€]* &quot;-&quot;??_ ;_ @_ "/>
    <numFmt numFmtId="167" formatCode="0.0%"/>
    <numFmt numFmtId="168" formatCode="[$-F800]dddd\,\ mmmm\ dd\,\ yyyy"/>
    <numFmt numFmtId="169" formatCode="_ [$€-2]\ * #,##0.00_ ;_ [$€-2]\ * \-#,##0.00_ ;_ [$€-2]\ * &quot;-&quot;??_ "/>
    <numFmt numFmtId="170" formatCode="&quot;Del&quot;\ dd\ &quot;de&quot;\ mmmm\ &quot;de&quot;\ yyyy"/>
    <numFmt numFmtId="171" formatCode="&quot;(1) cierre al&quot;\ dd\ &quot;de&quot;\ mmmm\ &quot;de&quot;\ yyyy"/>
  </numFmts>
  <fonts count="71">
    <font>
      <sz val="10"/>
      <name val="Arial"/>
      <family val="0"/>
    </font>
    <font>
      <sz val="11"/>
      <color indexed="8"/>
      <name val="Calibri"/>
      <family val="2"/>
    </font>
    <font>
      <sz val="8"/>
      <name val="Arial"/>
      <family val="2"/>
    </font>
    <font>
      <sz val="10"/>
      <color indexed="61"/>
      <name val="MS Sans Serif"/>
      <family val="2"/>
    </font>
    <font>
      <sz val="8.5"/>
      <name val="MS Sans Serif"/>
      <family val="2"/>
    </font>
    <font>
      <b/>
      <sz val="10"/>
      <name val="MS Sans Serif"/>
      <family val="2"/>
    </font>
    <font>
      <sz val="10"/>
      <name val="MS Sans Serif"/>
      <family val="2"/>
    </font>
    <font>
      <sz val="9"/>
      <color indexed="18"/>
      <name val="Arial"/>
      <family val="2"/>
    </font>
    <font>
      <sz val="9"/>
      <color indexed="63"/>
      <name val="Arial"/>
      <family val="2"/>
    </font>
    <font>
      <b/>
      <sz val="9"/>
      <color indexed="63"/>
      <name val="Arial"/>
      <family val="2"/>
    </font>
    <font>
      <sz val="10"/>
      <color indexed="60"/>
      <name val="Arial"/>
      <family val="2"/>
    </font>
    <font>
      <sz val="12"/>
      <name val="Calibri"/>
      <family val="2"/>
    </font>
    <font>
      <b/>
      <sz val="12"/>
      <name val="Calibri"/>
      <family val="2"/>
    </font>
    <font>
      <sz val="10"/>
      <color indexed="18"/>
      <name val="Verdana"/>
      <family val="2"/>
    </font>
    <font>
      <b/>
      <sz val="12"/>
      <color indexed="18"/>
      <name val="Verdana"/>
      <family val="2"/>
    </font>
    <font>
      <b/>
      <sz val="10"/>
      <color indexed="60"/>
      <name val="Arial"/>
      <family val="2"/>
    </font>
    <font>
      <b/>
      <sz val="16"/>
      <color indexed="9"/>
      <name val="Arial"/>
      <family val="2"/>
    </font>
    <font>
      <b/>
      <sz val="14"/>
      <color indexed="62"/>
      <name val="Arial"/>
      <family val="2"/>
    </font>
    <font>
      <b/>
      <sz val="12"/>
      <color indexed="62"/>
      <name val="Arial"/>
      <family val="2"/>
    </font>
    <font>
      <b/>
      <sz val="18"/>
      <color indexed="9"/>
      <name val="Arial"/>
      <family val="2"/>
    </font>
    <font>
      <sz val="10"/>
      <color indexed="9"/>
      <name val="Arial"/>
      <family val="2"/>
    </font>
    <font>
      <sz val="12"/>
      <color indexed="9"/>
      <name val="Calibri"/>
      <family val="2"/>
    </font>
    <font>
      <sz val="10"/>
      <color indexed="9"/>
      <name val="MS Sans Serif"/>
      <family val="2"/>
    </font>
    <font>
      <sz val="8.5"/>
      <color indexed="9"/>
      <name val="MS Sans Serif"/>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rgb="FF233571"/>
      <name val="Arial"/>
      <family val="2"/>
    </font>
    <font>
      <sz val="10"/>
      <color theme="0"/>
      <name val="Arial"/>
      <family val="2"/>
    </font>
    <font>
      <sz val="12"/>
      <color theme="0"/>
      <name val="Calibri"/>
      <family val="2"/>
    </font>
    <font>
      <sz val="10"/>
      <color theme="0"/>
      <name val="MS Sans Serif"/>
      <family val="2"/>
    </font>
    <font>
      <sz val="8.5"/>
      <color theme="0"/>
      <name val="MS Sans Serif"/>
      <family val="2"/>
    </font>
    <font>
      <b/>
      <sz val="14"/>
      <color rgb="FF233571"/>
      <name val="Arial"/>
      <family val="2"/>
    </font>
    <font>
      <b/>
      <sz val="16"/>
      <color theme="0"/>
      <name val="Arial"/>
      <family val="2"/>
    </font>
    <font>
      <b/>
      <sz val="18"/>
      <color theme="0"/>
      <name val="Arial"/>
      <family val="2"/>
    </font>
    <font>
      <b/>
      <sz val="10"/>
      <color theme="5" tint="-0.2499700039625167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233571"/>
        <bgColor indexed="64"/>
      </patternFill>
    </fill>
    <fill>
      <patternFill patternType="solid">
        <fgColor rgb="FFC81C2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right/>
      <top style="thin"/>
      <bottom style="thin"/>
    </border>
    <border>
      <left style="thin"/>
      <right/>
      <top style="thin"/>
      <bottom style="thin"/>
    </border>
    <border>
      <left style="thin"/>
      <right/>
      <top/>
      <bottom/>
    </border>
    <border>
      <left style="thin"/>
      <right style="thin"/>
      <top/>
      <bottom/>
    </border>
    <border>
      <left style="thin"/>
      <right/>
      <top style="thin"/>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border>
  </borders>
  <cellStyleXfs count="4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pplyNumberFormat="0" applyFill="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2" borderId="5" applyNumberFormat="0" applyFont="0" applyAlignment="0" applyProtection="0"/>
    <xf numFmtId="0" fontId="0" fillId="3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ill="0" applyBorder="0" applyAlignment="0" applyProtection="0"/>
    <xf numFmtId="0" fontId="56" fillId="21"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49" fillId="0" borderId="9" applyNumberFormat="0" applyFill="0" applyAlignment="0" applyProtection="0"/>
    <xf numFmtId="0" fontId="61" fillId="0" borderId="10" applyNumberFormat="0" applyFill="0" applyAlignment="0" applyProtection="0"/>
  </cellStyleXfs>
  <cellXfs count="121">
    <xf numFmtId="0" fontId="0" fillId="0" borderId="0" xfId="0" applyAlignment="1">
      <alignment/>
    </xf>
    <xf numFmtId="164" fontId="5" fillId="34" borderId="11" xfId="308" applyFont="1" applyFill="1" applyBorder="1" applyAlignment="1">
      <alignment horizontal="center"/>
    </xf>
    <xf numFmtId="0" fontId="0" fillId="35" borderId="0" xfId="0" applyFill="1" applyAlignment="1">
      <alignment/>
    </xf>
    <xf numFmtId="0" fontId="3" fillId="35" borderId="0" xfId="0" applyFont="1" applyFill="1" applyAlignment="1">
      <alignment/>
    </xf>
    <xf numFmtId="0" fontId="4" fillId="35" borderId="0" xfId="0" applyFont="1" applyFill="1" applyAlignment="1">
      <alignment/>
    </xf>
    <xf numFmtId="164" fontId="6" fillId="35" borderId="0" xfId="307" applyFont="1" applyFill="1" applyAlignment="1">
      <alignment horizontal="center"/>
    </xf>
    <xf numFmtId="0" fontId="0" fillId="35" borderId="0" xfId="322" applyFill="1">
      <alignment/>
      <protection/>
    </xf>
    <xf numFmtId="0" fontId="7" fillId="35" borderId="0" xfId="322" applyFont="1" applyFill="1">
      <alignment/>
      <protection/>
    </xf>
    <xf numFmtId="0" fontId="8" fillId="35" borderId="0" xfId="322" applyFont="1" applyFill="1">
      <alignment/>
      <protection/>
    </xf>
    <xf numFmtId="0" fontId="8" fillId="0" borderId="0" xfId="322" applyFont="1">
      <alignment/>
      <protection/>
    </xf>
    <xf numFmtId="40" fontId="8" fillId="35" borderId="0" xfId="190" applyNumberFormat="1" applyFont="1" applyFill="1" applyBorder="1" applyAlignment="1" quotePrefix="1">
      <alignment horizontal="left"/>
    </xf>
    <xf numFmtId="0" fontId="9" fillId="35" borderId="0" xfId="322" applyFont="1" applyFill="1">
      <alignment/>
      <protection/>
    </xf>
    <xf numFmtId="40" fontId="7" fillId="35" borderId="0" xfId="190" applyNumberFormat="1" applyFont="1" applyFill="1" applyBorder="1" applyAlignment="1" quotePrefix="1">
      <alignment horizontal="left"/>
    </xf>
    <xf numFmtId="1" fontId="3" fillId="35" borderId="0" xfId="0" applyNumberFormat="1" applyFont="1" applyFill="1" applyAlignment="1">
      <alignment/>
    </xf>
    <xf numFmtId="0" fontId="10" fillId="35" borderId="0" xfId="0" applyFont="1" applyFill="1" applyAlignment="1">
      <alignment/>
    </xf>
    <xf numFmtId="9" fontId="12" fillId="34" borderId="12" xfId="465" applyFont="1" applyFill="1" applyBorder="1" applyAlignment="1">
      <alignment horizontal="center"/>
    </xf>
    <xf numFmtId="0" fontId="12" fillId="34" borderId="13" xfId="0" applyFont="1" applyFill="1" applyBorder="1" applyAlignment="1">
      <alignment horizontal="center"/>
    </xf>
    <xf numFmtId="0" fontId="13" fillId="35" borderId="0" xfId="0" applyFont="1" applyFill="1" applyAlignment="1">
      <alignment horizontal="right"/>
    </xf>
    <xf numFmtId="0" fontId="12" fillId="36" borderId="0" xfId="0" applyFont="1" applyFill="1" applyAlignment="1">
      <alignment/>
    </xf>
    <xf numFmtId="0" fontId="0" fillId="37" borderId="0" xfId="322" applyFill="1">
      <alignment/>
      <protection/>
    </xf>
    <xf numFmtId="0" fontId="11" fillId="37" borderId="14" xfId="0" applyFont="1" applyFill="1" applyBorder="1" applyAlignment="1">
      <alignment/>
    </xf>
    <xf numFmtId="164" fontId="0" fillId="35" borderId="0" xfId="308" applyFill="1" applyAlignment="1">
      <alignment horizontal="center"/>
    </xf>
    <xf numFmtId="0" fontId="0" fillId="37" borderId="0" xfId="0" applyFill="1" applyAlignment="1">
      <alignment/>
    </xf>
    <xf numFmtId="0" fontId="0" fillId="37" borderId="0" xfId="0" applyFont="1" applyFill="1" applyAlignment="1">
      <alignment/>
    </xf>
    <xf numFmtId="164" fontId="11" fillId="37" borderId="15" xfId="307" applyFont="1" applyFill="1" applyBorder="1" applyAlignment="1">
      <alignment horizontal="right"/>
    </xf>
    <xf numFmtId="0" fontId="12" fillId="34" borderId="12" xfId="0" applyFont="1" applyFill="1" applyBorder="1" applyAlignment="1">
      <alignment horizontal="center"/>
    </xf>
    <xf numFmtId="0" fontId="14" fillId="35" borderId="0" xfId="0" applyFont="1" applyFill="1" applyAlignment="1">
      <alignment/>
    </xf>
    <xf numFmtId="0" fontId="14" fillId="35" borderId="14" xfId="0" applyFont="1" applyFill="1" applyBorder="1" applyAlignment="1">
      <alignment/>
    </xf>
    <xf numFmtId="0" fontId="0" fillId="35" borderId="14" xfId="0" applyFill="1" applyBorder="1" applyAlignment="1">
      <alignment/>
    </xf>
    <xf numFmtId="0" fontId="13" fillId="35" borderId="14" xfId="0" applyFont="1" applyFill="1" applyBorder="1" applyAlignment="1">
      <alignment/>
    </xf>
    <xf numFmtId="0" fontId="0" fillId="0" borderId="14" xfId="0" applyBorder="1" applyAlignment="1">
      <alignment/>
    </xf>
    <xf numFmtId="0" fontId="14" fillId="35" borderId="16" xfId="0" applyFont="1" applyFill="1" applyBorder="1" applyAlignment="1">
      <alignment/>
    </xf>
    <xf numFmtId="0" fontId="11" fillId="35" borderId="0" xfId="0" applyFont="1" applyFill="1" applyAlignment="1">
      <alignment horizontal="left" indent="1"/>
    </xf>
    <xf numFmtId="0" fontId="11" fillId="37" borderId="14" xfId="0" applyFont="1" applyFill="1" applyBorder="1" applyAlignment="1">
      <alignment horizontal="left" indent="1"/>
    </xf>
    <xf numFmtId="0" fontId="10" fillId="35" borderId="17" xfId="0" applyFont="1" applyFill="1" applyBorder="1" applyAlignment="1">
      <alignment/>
    </xf>
    <xf numFmtId="0" fontId="10" fillId="35" borderId="15" xfId="0" applyFont="1" applyFill="1" applyBorder="1" applyAlignment="1">
      <alignment/>
    </xf>
    <xf numFmtId="168" fontId="10" fillId="35" borderId="15" xfId="0" applyNumberFormat="1" applyFont="1" applyFill="1" applyBorder="1" applyAlignment="1">
      <alignment/>
    </xf>
    <xf numFmtId="168" fontId="10" fillId="35" borderId="18" xfId="0" applyNumberFormat="1" applyFont="1" applyFill="1" applyBorder="1" applyAlignment="1">
      <alignment/>
    </xf>
    <xf numFmtId="0" fontId="62" fillId="38" borderId="19" xfId="336" applyFont="1" applyFill="1" applyBorder="1" applyAlignment="1">
      <alignment horizontal="center" vertical="center"/>
      <protection/>
    </xf>
    <xf numFmtId="171" fontId="11" fillId="35" borderId="0" xfId="0" applyNumberFormat="1" applyFont="1" applyFill="1" applyAlignment="1">
      <alignment horizontal="left"/>
    </xf>
    <xf numFmtId="0" fontId="11" fillId="35" borderId="14" xfId="323" applyFont="1" applyFill="1" applyBorder="1" applyAlignment="1">
      <alignment horizontal="left" indent="1"/>
      <protection/>
    </xf>
    <xf numFmtId="0" fontId="11" fillId="35" borderId="0" xfId="323" applyFont="1" applyFill="1">
      <alignment/>
      <protection/>
    </xf>
    <xf numFmtId="0" fontId="11" fillId="35" borderId="16" xfId="323" applyFont="1" applyFill="1" applyBorder="1" applyAlignment="1">
      <alignment horizontal="left"/>
      <protection/>
    </xf>
    <xf numFmtId="167" fontId="12" fillId="35" borderId="0" xfId="323" applyNumberFormat="1" applyFont="1" applyFill="1" applyAlignment="1">
      <alignment horizontal="center"/>
      <protection/>
    </xf>
    <xf numFmtId="0" fontId="11" fillId="35" borderId="14" xfId="323" applyFont="1" applyFill="1" applyBorder="1" applyAlignment="1">
      <alignment horizontal="left"/>
      <protection/>
    </xf>
    <xf numFmtId="167" fontId="12" fillId="35" borderId="0" xfId="460" applyNumberFormat="1" applyFont="1" applyFill="1" applyBorder="1" applyAlignment="1">
      <alignment horizontal="center"/>
    </xf>
    <xf numFmtId="0" fontId="11" fillId="35" borderId="15" xfId="323" applyFont="1" applyFill="1" applyBorder="1">
      <alignment/>
      <protection/>
    </xf>
    <xf numFmtId="0" fontId="11" fillId="35" borderId="14" xfId="323" applyFont="1" applyFill="1" applyBorder="1" quotePrefix="1">
      <alignment/>
      <protection/>
    </xf>
    <xf numFmtId="0" fontId="11" fillId="35" borderId="14" xfId="323" applyFont="1" applyFill="1" applyBorder="1">
      <alignment/>
      <protection/>
    </xf>
    <xf numFmtId="0" fontId="11" fillId="35" borderId="14" xfId="323" applyFont="1" applyFill="1" applyBorder="1" applyAlignment="1" quotePrefix="1">
      <alignment horizontal="left"/>
      <protection/>
    </xf>
    <xf numFmtId="0" fontId="62" fillId="38" borderId="17" xfId="336" applyFont="1" applyFill="1" applyBorder="1" applyAlignment="1">
      <alignment horizontal="center" vertical="center" wrapText="1"/>
      <protection/>
    </xf>
    <xf numFmtId="0" fontId="62" fillId="38" borderId="18" xfId="336" applyFont="1" applyFill="1" applyBorder="1" applyAlignment="1">
      <alignment horizontal="center" vertical="center" wrapText="1"/>
      <protection/>
    </xf>
    <xf numFmtId="1" fontId="11" fillId="37" borderId="15" xfId="464" applyNumberFormat="1" applyFont="1" applyFill="1" applyBorder="1" applyAlignment="1">
      <alignment horizontal="center"/>
    </xf>
    <xf numFmtId="10" fontId="11" fillId="37" borderId="15" xfId="0" applyNumberFormat="1" applyFont="1" applyFill="1" applyBorder="1" applyAlignment="1">
      <alignment horizontal="center"/>
    </xf>
    <xf numFmtId="164" fontId="11" fillId="37" borderId="15" xfId="308" applyFont="1" applyFill="1" applyBorder="1" applyAlignment="1">
      <alignment horizontal="right" indent="1"/>
    </xf>
    <xf numFmtId="1" fontId="11" fillId="0" borderId="15" xfId="464" applyNumberFormat="1" applyFont="1" applyFill="1" applyBorder="1" applyAlignment="1">
      <alignment horizontal="center"/>
    </xf>
    <xf numFmtId="0" fontId="11" fillId="0" borderId="14" xfId="0" applyFont="1" applyBorder="1" applyAlignment="1">
      <alignment horizontal="left" indent="1"/>
    </xf>
    <xf numFmtId="10" fontId="11" fillId="0" borderId="15" xfId="0" applyNumberFormat="1" applyFont="1" applyBorder="1" applyAlignment="1">
      <alignment horizontal="center"/>
    </xf>
    <xf numFmtId="164" fontId="11" fillId="0" borderId="15" xfId="307" applyFont="1" applyFill="1" applyBorder="1" applyAlignment="1">
      <alignment horizontal="right"/>
    </xf>
    <xf numFmtId="167" fontId="11" fillId="35" borderId="0" xfId="460" applyNumberFormat="1" applyFont="1" applyFill="1" applyBorder="1" applyAlignment="1">
      <alignment horizontal="center"/>
    </xf>
    <xf numFmtId="0" fontId="0" fillId="0" borderId="0" xfId="0" applyFont="1" applyAlignment="1">
      <alignment/>
    </xf>
    <xf numFmtId="164" fontId="0" fillId="35" borderId="0" xfId="144" applyFont="1" applyFill="1" applyAlignment="1">
      <alignment/>
    </xf>
    <xf numFmtId="1" fontId="0" fillId="35" borderId="0" xfId="144" applyNumberFormat="1" applyFont="1" applyFill="1" applyAlignment="1">
      <alignment/>
    </xf>
    <xf numFmtId="0" fontId="0" fillId="0" borderId="0" xfId="323">
      <alignment/>
      <protection/>
    </xf>
    <xf numFmtId="1" fontId="63" fillId="35" borderId="0" xfId="144" applyNumberFormat="1" applyFont="1" applyFill="1" applyAlignment="1">
      <alignment/>
    </xf>
    <xf numFmtId="0" fontId="11" fillId="35" borderId="0" xfId="322" applyFont="1" applyFill="1">
      <alignment/>
      <protection/>
    </xf>
    <xf numFmtId="0" fontId="11" fillId="36" borderId="0" xfId="0" applyFont="1" applyFill="1" applyAlignment="1">
      <alignment wrapText="1"/>
    </xf>
    <xf numFmtId="0" fontId="11" fillId="35" borderId="0" xfId="0" applyFont="1" applyFill="1" applyAlignment="1">
      <alignment horizontal="left"/>
    </xf>
    <xf numFmtId="0" fontId="62" fillId="38" borderId="17" xfId="336" applyFont="1" applyFill="1" applyBorder="1" applyAlignment="1">
      <alignment horizontal="center" vertical="center"/>
      <protection/>
    </xf>
    <xf numFmtId="0" fontId="62" fillId="38" borderId="18" xfId="336" applyFont="1" applyFill="1" applyBorder="1" applyAlignment="1">
      <alignment horizontal="center" vertical="center"/>
      <protection/>
    </xf>
    <xf numFmtId="0" fontId="11" fillId="37" borderId="14" xfId="323" applyFont="1" applyFill="1" applyBorder="1" applyAlignment="1">
      <alignment horizontal="left"/>
      <protection/>
    </xf>
    <xf numFmtId="0" fontId="11" fillId="37" borderId="14" xfId="323" applyFont="1" applyFill="1" applyBorder="1">
      <alignment/>
      <protection/>
    </xf>
    <xf numFmtId="0" fontId="63" fillId="35" borderId="0" xfId="0" applyFont="1" applyFill="1" applyAlignment="1">
      <alignment/>
    </xf>
    <xf numFmtId="0" fontId="64" fillId="35" borderId="0" xfId="0" applyFont="1" applyFill="1" applyAlignment="1">
      <alignment/>
    </xf>
    <xf numFmtId="0" fontId="65" fillId="35" borderId="0" xfId="0" applyFont="1" applyFill="1" applyAlignment="1">
      <alignment/>
    </xf>
    <xf numFmtId="0" fontId="66" fillId="35" borderId="0" xfId="0" applyFont="1" applyFill="1" applyAlignment="1">
      <alignment/>
    </xf>
    <xf numFmtId="164" fontId="63" fillId="35" borderId="0" xfId="308" applyFont="1" applyFill="1" applyAlignment="1">
      <alignment horizontal="center"/>
    </xf>
    <xf numFmtId="164" fontId="63" fillId="35" borderId="0" xfId="144" applyFont="1" applyFill="1" applyAlignment="1">
      <alignment/>
    </xf>
    <xf numFmtId="164" fontId="0" fillId="0" borderId="0" xfId="144" applyFont="1" applyAlignment="1">
      <alignment/>
    </xf>
    <xf numFmtId="0" fontId="24" fillId="35" borderId="0" xfId="0" applyFont="1" applyFill="1" applyAlignment="1">
      <alignment/>
    </xf>
    <xf numFmtId="1" fontId="12" fillId="34" borderId="12" xfId="0" applyNumberFormat="1" applyFont="1" applyFill="1" applyBorder="1" applyAlignment="1">
      <alignment horizontal="center"/>
    </xf>
    <xf numFmtId="164" fontId="11" fillId="37" borderId="15" xfId="144" applyFont="1" applyFill="1" applyBorder="1" applyAlignment="1">
      <alignment horizontal="right"/>
    </xf>
    <xf numFmtId="0" fontId="11" fillId="35" borderId="19" xfId="323" applyFont="1" applyFill="1" applyBorder="1">
      <alignment/>
      <protection/>
    </xf>
    <xf numFmtId="0" fontId="8" fillId="35" borderId="20" xfId="322" applyFont="1" applyFill="1" applyBorder="1">
      <alignment/>
      <protection/>
    </xf>
    <xf numFmtId="40" fontId="8" fillId="35" borderId="20" xfId="190" applyNumberFormat="1" applyFont="1" applyFill="1" applyBorder="1" applyAlignment="1" quotePrefix="1">
      <alignment horizontal="left"/>
    </xf>
    <xf numFmtId="0" fontId="8" fillId="35" borderId="21" xfId="322" applyFont="1" applyFill="1" applyBorder="1">
      <alignment/>
      <protection/>
    </xf>
    <xf numFmtId="0" fontId="0" fillId="0" borderId="0" xfId="323" applyAlignment="1">
      <alignment horizontal="center" vertical="center"/>
      <protection/>
    </xf>
    <xf numFmtId="0" fontId="11" fillId="37" borderId="14" xfId="0" applyFont="1" applyFill="1" applyBorder="1" applyAlignment="1">
      <alignment horizontal="left"/>
    </xf>
    <xf numFmtId="0" fontId="0" fillId="35" borderId="0" xfId="144" applyNumberFormat="1" applyFont="1" applyFill="1" applyAlignment="1">
      <alignment/>
    </xf>
    <xf numFmtId="1" fontId="20" fillId="35" borderId="0" xfId="146" applyNumberFormat="1" applyFont="1" applyFill="1" applyAlignment="1">
      <alignment/>
    </xf>
    <xf numFmtId="0" fontId="12" fillId="36" borderId="0" xfId="0" applyFont="1" applyFill="1" applyAlignment="1">
      <alignment horizontal="center"/>
    </xf>
    <xf numFmtId="0" fontId="11" fillId="35" borderId="0" xfId="0" applyFont="1" applyFill="1" applyAlignment="1">
      <alignment horizontal="left"/>
    </xf>
    <xf numFmtId="0" fontId="67" fillId="38" borderId="17" xfId="336" applyFont="1" applyFill="1" applyBorder="1" applyAlignment="1">
      <alignment horizontal="center" vertical="center"/>
      <protection/>
    </xf>
    <xf numFmtId="0" fontId="67" fillId="38" borderId="18" xfId="336" applyFont="1" applyFill="1" applyBorder="1" applyAlignment="1">
      <alignment horizontal="center" vertical="center"/>
      <protection/>
    </xf>
    <xf numFmtId="0" fontId="68" fillId="39" borderId="0" xfId="0" applyFont="1" applyFill="1" applyAlignment="1">
      <alignment horizontal="center" vertical="center"/>
    </xf>
    <xf numFmtId="0" fontId="68" fillId="39" borderId="22" xfId="0" applyFont="1" applyFill="1" applyBorder="1" applyAlignment="1">
      <alignment horizontal="center" vertical="center"/>
    </xf>
    <xf numFmtId="0" fontId="11" fillId="36" borderId="0" xfId="0" applyFont="1" applyFill="1" applyAlignment="1">
      <alignment horizontal="center" vertical="center" wrapText="1"/>
    </xf>
    <xf numFmtId="0" fontId="69" fillId="39" borderId="20" xfId="0" applyFont="1" applyFill="1" applyBorder="1" applyAlignment="1">
      <alignment horizontal="center" vertical="center"/>
    </xf>
    <xf numFmtId="0" fontId="69" fillId="39" borderId="21" xfId="0" applyFont="1" applyFill="1" applyBorder="1" applyAlignment="1">
      <alignment horizontal="center" vertical="center"/>
    </xf>
    <xf numFmtId="0" fontId="69" fillId="39" borderId="0" xfId="0" applyFont="1" applyFill="1" applyAlignment="1">
      <alignment horizontal="center" vertical="center"/>
    </xf>
    <xf numFmtId="0" fontId="69" fillId="39" borderId="22" xfId="0" applyFont="1" applyFill="1" applyBorder="1" applyAlignment="1">
      <alignment horizontal="center" vertical="center"/>
    </xf>
    <xf numFmtId="170" fontId="68" fillId="39" borderId="0" xfId="0" applyNumberFormat="1" applyFont="1" applyFill="1" applyAlignment="1">
      <alignment horizontal="center" vertical="center"/>
    </xf>
    <xf numFmtId="170" fontId="68" fillId="39" borderId="22" xfId="0" applyNumberFormat="1" applyFont="1" applyFill="1" applyBorder="1" applyAlignment="1">
      <alignment horizontal="center" vertical="center"/>
    </xf>
    <xf numFmtId="0" fontId="62" fillId="38" borderId="16" xfId="336" applyFont="1" applyFill="1" applyBorder="1" applyAlignment="1">
      <alignment horizontal="center" vertical="center"/>
      <protection/>
    </xf>
    <xf numFmtId="0" fontId="62" fillId="38" borderId="20" xfId="336" applyFont="1" applyFill="1" applyBorder="1" applyAlignment="1">
      <alignment horizontal="center" vertical="center"/>
      <protection/>
    </xf>
    <xf numFmtId="0" fontId="62" fillId="38" borderId="21" xfId="336" applyFont="1" applyFill="1" applyBorder="1" applyAlignment="1">
      <alignment horizontal="center" vertical="center"/>
      <protection/>
    </xf>
    <xf numFmtId="0" fontId="62" fillId="38" borderId="13" xfId="336" applyFont="1" applyFill="1" applyBorder="1" applyAlignment="1">
      <alignment horizontal="center" vertical="center"/>
      <protection/>
    </xf>
    <xf numFmtId="0" fontId="62" fillId="38" borderId="12" xfId="336" applyFont="1" applyFill="1" applyBorder="1" applyAlignment="1">
      <alignment horizontal="center" vertical="center"/>
      <protection/>
    </xf>
    <xf numFmtId="0" fontId="62" fillId="38" borderId="11" xfId="336" applyFont="1" applyFill="1" applyBorder="1" applyAlignment="1">
      <alignment horizontal="center" vertical="center"/>
      <protection/>
    </xf>
    <xf numFmtId="0" fontId="70" fillId="40" borderId="13" xfId="0" applyFont="1" applyFill="1" applyBorder="1" applyAlignment="1">
      <alignment horizontal="center"/>
    </xf>
    <xf numFmtId="0" fontId="70" fillId="40" borderId="12" xfId="0" applyFont="1" applyFill="1" applyBorder="1" applyAlignment="1">
      <alignment horizontal="center"/>
    </xf>
    <xf numFmtId="0" fontId="70" fillId="40" borderId="11" xfId="0" applyFont="1" applyFill="1" applyBorder="1" applyAlignment="1">
      <alignment horizontal="center"/>
    </xf>
    <xf numFmtId="0" fontId="12" fillId="35" borderId="0" xfId="322" applyFont="1" applyFill="1" applyAlignment="1">
      <alignment horizontal="justify" vertical="center" wrapText="1"/>
      <protection/>
    </xf>
    <xf numFmtId="0" fontId="11" fillId="35" borderId="0" xfId="322" applyFont="1" applyFill="1" applyAlignment="1">
      <alignment horizontal="justify" vertical="center" wrapText="1"/>
      <protection/>
    </xf>
    <xf numFmtId="0" fontId="62" fillId="38" borderId="17" xfId="336" applyFont="1" applyFill="1" applyBorder="1" applyAlignment="1">
      <alignment horizontal="center" vertical="center"/>
      <protection/>
    </xf>
    <xf numFmtId="0" fontId="62" fillId="38" borderId="15" xfId="336" applyFont="1" applyFill="1" applyBorder="1" applyAlignment="1">
      <alignment horizontal="center" vertical="center"/>
      <protection/>
    </xf>
    <xf numFmtId="0" fontId="62" fillId="38" borderId="18" xfId="336" applyFont="1" applyFill="1" applyBorder="1" applyAlignment="1">
      <alignment horizontal="center" vertical="center"/>
      <protection/>
    </xf>
    <xf numFmtId="0" fontId="11" fillId="35" borderId="0" xfId="322" applyFont="1" applyFill="1" applyAlignment="1">
      <alignment vertical="center"/>
      <protection/>
    </xf>
    <xf numFmtId="0" fontId="67" fillId="38" borderId="15" xfId="336" applyFont="1" applyFill="1" applyBorder="1" applyAlignment="1">
      <alignment horizontal="center" vertical="center"/>
      <protection/>
    </xf>
    <xf numFmtId="0" fontId="68" fillId="39" borderId="0" xfId="0" applyFont="1" applyFill="1" applyAlignment="1">
      <alignment horizontal="center" vertical="center" wrapText="1"/>
    </xf>
    <xf numFmtId="0" fontId="68" fillId="39" borderId="22" xfId="0" applyFont="1" applyFill="1" applyBorder="1" applyAlignment="1">
      <alignment horizontal="center" vertical="center" wrapText="1"/>
    </xf>
  </cellXfs>
  <cellStyles count="4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NCLAS,REZONES Y SUS PARTES,DE FUNDICION,DE HIERRO O DE ACER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10" xfId="48"/>
    <cellStyle name="Euro 10 2" xfId="49"/>
    <cellStyle name="Euro 11" xfId="50"/>
    <cellStyle name="Euro 11 2" xfId="51"/>
    <cellStyle name="Euro 12" xfId="52"/>
    <cellStyle name="Euro 12 2" xfId="53"/>
    <cellStyle name="Euro 13" xfId="54"/>
    <cellStyle name="Euro 13 2" xfId="55"/>
    <cellStyle name="Euro 14" xfId="56"/>
    <cellStyle name="Euro 14 2" xfId="57"/>
    <cellStyle name="Euro 15" xfId="58"/>
    <cellStyle name="Euro 15 2" xfId="59"/>
    <cellStyle name="Euro 16" xfId="60"/>
    <cellStyle name="Euro 16 2" xfId="61"/>
    <cellStyle name="Euro 17" xfId="62"/>
    <cellStyle name="Euro 17 2" xfId="63"/>
    <cellStyle name="Euro 18" xfId="64"/>
    <cellStyle name="Euro 18 2" xfId="65"/>
    <cellStyle name="Euro 19" xfId="66"/>
    <cellStyle name="Euro 19 2" xfId="67"/>
    <cellStyle name="Euro 2" xfId="68"/>
    <cellStyle name="Euro 20" xfId="69"/>
    <cellStyle name="Euro 20 2" xfId="70"/>
    <cellStyle name="Euro 21" xfId="71"/>
    <cellStyle name="Euro 21 2" xfId="72"/>
    <cellStyle name="Euro 22" xfId="73"/>
    <cellStyle name="Euro 22 2" xfId="74"/>
    <cellStyle name="Euro 23" xfId="75"/>
    <cellStyle name="Euro 23 2" xfId="76"/>
    <cellStyle name="Euro 24" xfId="77"/>
    <cellStyle name="Euro 24 2" xfId="78"/>
    <cellStyle name="Euro 25" xfId="79"/>
    <cellStyle name="Euro 25 2" xfId="80"/>
    <cellStyle name="Euro 26" xfId="81"/>
    <cellStyle name="Euro 26 2" xfId="82"/>
    <cellStyle name="Euro 27" xfId="83"/>
    <cellStyle name="Euro 27 2" xfId="84"/>
    <cellStyle name="Euro 28" xfId="85"/>
    <cellStyle name="Euro 28 2" xfId="86"/>
    <cellStyle name="Euro 29" xfId="87"/>
    <cellStyle name="Euro 29 2" xfId="88"/>
    <cellStyle name="Euro 3" xfId="89"/>
    <cellStyle name="Euro 3 2" xfId="90"/>
    <cellStyle name="Euro 30" xfId="91"/>
    <cellStyle name="Euro 30 2" xfId="92"/>
    <cellStyle name="Euro 31" xfId="93"/>
    <cellStyle name="Euro 31 2" xfId="94"/>
    <cellStyle name="Euro 32" xfId="95"/>
    <cellStyle name="Euro 32 2" xfId="96"/>
    <cellStyle name="Euro 33" xfId="97"/>
    <cellStyle name="Euro 33 2" xfId="98"/>
    <cellStyle name="Euro 34" xfId="99"/>
    <cellStyle name="Euro 34 2" xfId="100"/>
    <cellStyle name="Euro 35" xfId="101"/>
    <cellStyle name="Euro 35 2" xfId="102"/>
    <cellStyle name="Euro 36" xfId="103"/>
    <cellStyle name="Euro 36 2" xfId="104"/>
    <cellStyle name="Euro 37" xfId="105"/>
    <cellStyle name="Euro 37 2" xfId="106"/>
    <cellStyle name="Euro 38" xfId="107"/>
    <cellStyle name="Euro 38 2" xfId="108"/>
    <cellStyle name="Euro 39" xfId="109"/>
    <cellStyle name="Euro 39 2" xfId="110"/>
    <cellStyle name="Euro 4" xfId="111"/>
    <cellStyle name="Euro 40" xfId="112"/>
    <cellStyle name="Euro 40 2" xfId="113"/>
    <cellStyle name="Euro 41" xfId="114"/>
    <cellStyle name="Euro 41 2" xfId="115"/>
    <cellStyle name="Euro 42" xfId="116"/>
    <cellStyle name="Euro 42 2" xfId="117"/>
    <cellStyle name="Euro 43" xfId="118"/>
    <cellStyle name="Euro 43 2" xfId="119"/>
    <cellStyle name="Euro 44" xfId="120"/>
    <cellStyle name="Euro 44 2" xfId="121"/>
    <cellStyle name="Euro 45" xfId="122"/>
    <cellStyle name="Euro 45 2" xfId="123"/>
    <cellStyle name="Euro 46" xfId="124"/>
    <cellStyle name="Euro 46 2" xfId="125"/>
    <cellStyle name="Euro 47" xfId="126"/>
    <cellStyle name="Euro 48" xfId="127"/>
    <cellStyle name="Euro 49" xfId="128"/>
    <cellStyle name="Euro 5" xfId="129"/>
    <cellStyle name="Euro 5 2" xfId="130"/>
    <cellStyle name="Euro 50" xfId="131"/>
    <cellStyle name="Euro 6" xfId="132"/>
    <cellStyle name="Euro 6 2" xfId="133"/>
    <cellStyle name="Euro 7" xfId="134"/>
    <cellStyle name="Euro 7 2" xfId="135"/>
    <cellStyle name="Euro 8" xfId="136"/>
    <cellStyle name="Euro 8 2" xfId="137"/>
    <cellStyle name="Euro 9" xfId="138"/>
    <cellStyle name="Euro 9 2" xfId="139"/>
    <cellStyle name="Euro_Precios Renta Fija" xfId="140"/>
    <cellStyle name="Hyperlink" xfId="141"/>
    <cellStyle name="Followed Hyperlink" xfId="142"/>
    <cellStyle name="Incorrecto" xfId="143"/>
    <cellStyle name="Comma" xfId="144"/>
    <cellStyle name="Comma [0]" xfId="145"/>
    <cellStyle name="Millares 10" xfId="146"/>
    <cellStyle name="Millares 11" xfId="147"/>
    <cellStyle name="Millares 11 10" xfId="148"/>
    <cellStyle name="Millares 11 11" xfId="149"/>
    <cellStyle name="Millares 11 12" xfId="150"/>
    <cellStyle name="Millares 11 13" xfId="151"/>
    <cellStyle name="Millares 11 14" xfId="152"/>
    <cellStyle name="Millares 11 15" xfId="153"/>
    <cellStyle name="Millares 11 16" xfId="154"/>
    <cellStyle name="Millares 11 17" xfId="155"/>
    <cellStyle name="Millares 11 18" xfId="156"/>
    <cellStyle name="Millares 11 19" xfId="157"/>
    <cellStyle name="Millares 11 2" xfId="158"/>
    <cellStyle name="Millares 11 20" xfId="159"/>
    <cellStyle name="Millares 11 21" xfId="160"/>
    <cellStyle name="Millares 11 22" xfId="161"/>
    <cellStyle name="Millares 11 23" xfId="162"/>
    <cellStyle name="Millares 11 24" xfId="163"/>
    <cellStyle name="Millares 11 25" xfId="164"/>
    <cellStyle name="Millares 11 26" xfId="165"/>
    <cellStyle name="Millares 11 27" xfId="166"/>
    <cellStyle name="Millares 11 3" xfId="167"/>
    <cellStyle name="Millares 11 4" xfId="168"/>
    <cellStyle name="Millares 11 5" xfId="169"/>
    <cellStyle name="Millares 11 6" xfId="170"/>
    <cellStyle name="Millares 11 7" xfId="171"/>
    <cellStyle name="Millares 11 8" xfId="172"/>
    <cellStyle name="Millares 11 9" xfId="173"/>
    <cellStyle name="Millares 12" xfId="174"/>
    <cellStyle name="Millares 12 2" xfId="175"/>
    <cellStyle name="Millares 13" xfId="176"/>
    <cellStyle name="Millares 13 2" xfId="177"/>
    <cellStyle name="Millares 14" xfId="178"/>
    <cellStyle name="Millares 14 2" xfId="179"/>
    <cellStyle name="Millares 15" xfId="180"/>
    <cellStyle name="Millares 15 2" xfId="181"/>
    <cellStyle name="Millares 16" xfId="182"/>
    <cellStyle name="Millares 16 2" xfId="183"/>
    <cellStyle name="Millares 17" xfId="184"/>
    <cellStyle name="Millares 17 2" xfId="185"/>
    <cellStyle name="Millares 18" xfId="186"/>
    <cellStyle name="Millares 18 2" xfId="187"/>
    <cellStyle name="Millares 19" xfId="188"/>
    <cellStyle name="Millares 19 2" xfId="189"/>
    <cellStyle name="Millares 2" xfId="190"/>
    <cellStyle name="Millares 2 2" xfId="191"/>
    <cellStyle name="Millares 2 2 2" xfId="192"/>
    <cellStyle name="Millares 2 3" xfId="193"/>
    <cellStyle name="Millares 2 4" xfId="194"/>
    <cellStyle name="Millares 2_Precios Renta Fija" xfId="195"/>
    <cellStyle name="Millares 20" xfId="196"/>
    <cellStyle name="Millares 20 2" xfId="197"/>
    <cellStyle name="Millares 21" xfId="198"/>
    <cellStyle name="Millares 21 2" xfId="199"/>
    <cellStyle name="Millares 22" xfId="200"/>
    <cellStyle name="Millares 22 2" xfId="201"/>
    <cellStyle name="Millares 23" xfId="202"/>
    <cellStyle name="Millares 23 2" xfId="203"/>
    <cellStyle name="Millares 24" xfId="204"/>
    <cellStyle name="Millares 24 2" xfId="205"/>
    <cellStyle name="Millares 25" xfId="206"/>
    <cellStyle name="Millares 25 2" xfId="207"/>
    <cellStyle name="Millares 26" xfId="208"/>
    <cellStyle name="Millares 26 2" xfId="209"/>
    <cellStyle name="Millares 27" xfId="210"/>
    <cellStyle name="Millares 27 2" xfId="211"/>
    <cellStyle name="Millares 28" xfId="212"/>
    <cellStyle name="Millares 28 2" xfId="213"/>
    <cellStyle name="Millares 29" xfId="214"/>
    <cellStyle name="Millares 29 2" xfId="215"/>
    <cellStyle name="Millares 3" xfId="216"/>
    <cellStyle name="Millares 3 2" xfId="217"/>
    <cellStyle name="Millares 30" xfId="218"/>
    <cellStyle name="Millares 30 2" xfId="219"/>
    <cellStyle name="Millares 31" xfId="220"/>
    <cellStyle name="Millares 31 2" xfId="221"/>
    <cellStyle name="Millares 32" xfId="222"/>
    <cellStyle name="Millares 32 2" xfId="223"/>
    <cellStyle name="Millares 33" xfId="224"/>
    <cellStyle name="Millares 33 2" xfId="225"/>
    <cellStyle name="Millares 34" xfId="226"/>
    <cellStyle name="Millares 34 2" xfId="227"/>
    <cellStyle name="Millares 35" xfId="228"/>
    <cellStyle name="Millares 35 2" xfId="229"/>
    <cellStyle name="Millares 36" xfId="230"/>
    <cellStyle name="Millares 36 2" xfId="231"/>
    <cellStyle name="Millares 37" xfId="232"/>
    <cellStyle name="Millares 37 2" xfId="233"/>
    <cellStyle name="Millares 38" xfId="234"/>
    <cellStyle name="Millares 38 2" xfId="235"/>
    <cellStyle name="Millares 39" xfId="236"/>
    <cellStyle name="Millares 39 2" xfId="237"/>
    <cellStyle name="Millares 4" xfId="238"/>
    <cellStyle name="Millares 4 2" xfId="239"/>
    <cellStyle name="Millares 40" xfId="240"/>
    <cellStyle name="Millares 40 2" xfId="241"/>
    <cellStyle name="Millares 41" xfId="242"/>
    <cellStyle name="Millares 41 2" xfId="243"/>
    <cellStyle name="Millares 42" xfId="244"/>
    <cellStyle name="Millares 42 2" xfId="245"/>
    <cellStyle name="Millares 43" xfId="246"/>
    <cellStyle name="Millares 43 2" xfId="247"/>
    <cellStyle name="Millares 44" xfId="248"/>
    <cellStyle name="Millares 44 2" xfId="249"/>
    <cellStyle name="Millares 45" xfId="250"/>
    <cellStyle name="Millares 45 2" xfId="251"/>
    <cellStyle name="Millares 46" xfId="252"/>
    <cellStyle name="Millares 46 2" xfId="253"/>
    <cellStyle name="Millares 47" xfId="254"/>
    <cellStyle name="Millares 47 2" xfId="255"/>
    <cellStyle name="Millares 48" xfId="256"/>
    <cellStyle name="Millares 48 2" xfId="257"/>
    <cellStyle name="Millares 49" xfId="258"/>
    <cellStyle name="Millares 49 2" xfId="259"/>
    <cellStyle name="Millares 5" xfId="260"/>
    <cellStyle name="Millares 50" xfId="261"/>
    <cellStyle name="Millares 50 2" xfId="262"/>
    <cellStyle name="Millares 51" xfId="263"/>
    <cellStyle name="Millares 51 2" xfId="264"/>
    <cellStyle name="Millares 52" xfId="265"/>
    <cellStyle name="Millares 52 2" xfId="266"/>
    <cellStyle name="Millares 53" xfId="267"/>
    <cellStyle name="Millares 53 2" xfId="268"/>
    <cellStyle name="Millares 54" xfId="269"/>
    <cellStyle name="Millares 54 2" xfId="270"/>
    <cellStyle name="Millares 55" xfId="271"/>
    <cellStyle name="Millares 55 2" xfId="272"/>
    <cellStyle name="Millares 56" xfId="273"/>
    <cellStyle name="Millares 57" xfId="274"/>
    <cellStyle name="Millares 58" xfId="275"/>
    <cellStyle name="Millares 59" xfId="276"/>
    <cellStyle name="Millares 6" xfId="277"/>
    <cellStyle name="Millares 7" xfId="278"/>
    <cellStyle name="Millares 8" xfId="279"/>
    <cellStyle name="Millares 8 10" xfId="280"/>
    <cellStyle name="Millares 8 11" xfId="281"/>
    <cellStyle name="Millares 8 12" xfId="282"/>
    <cellStyle name="Millares 8 13" xfId="283"/>
    <cellStyle name="Millares 8 14" xfId="284"/>
    <cellStyle name="Millares 8 15" xfId="285"/>
    <cellStyle name="Millares 8 16" xfId="286"/>
    <cellStyle name="Millares 8 17" xfId="287"/>
    <cellStyle name="Millares 8 18" xfId="288"/>
    <cellStyle name="Millares 8 19" xfId="289"/>
    <cellStyle name="Millares 8 2" xfId="290"/>
    <cellStyle name="Millares 8 20" xfId="291"/>
    <cellStyle name="Millares 8 21" xfId="292"/>
    <cellStyle name="Millares 8 22" xfId="293"/>
    <cellStyle name="Millares 8 23" xfId="294"/>
    <cellStyle name="Millares 8 24" xfId="295"/>
    <cellStyle name="Millares 8 25" xfId="296"/>
    <cellStyle name="Millares 8 26" xfId="297"/>
    <cellStyle name="Millares 8 27" xfId="298"/>
    <cellStyle name="Millares 8 3" xfId="299"/>
    <cellStyle name="Millares 8 4" xfId="300"/>
    <cellStyle name="Millares 8 5" xfId="301"/>
    <cellStyle name="Millares 8 6" xfId="302"/>
    <cellStyle name="Millares 8 7" xfId="303"/>
    <cellStyle name="Millares 8 8" xfId="304"/>
    <cellStyle name="Millares 8 9" xfId="305"/>
    <cellStyle name="Millares 9" xfId="306"/>
    <cellStyle name="Millares_Vectores Final" xfId="307"/>
    <cellStyle name="Millares_Vectores Final Nuevo Formato 23 Agosto 2011" xfId="308"/>
    <cellStyle name="Currency" xfId="309"/>
    <cellStyle name="Currency [0]" xfId="310"/>
    <cellStyle name="Neutral" xfId="311"/>
    <cellStyle name="Normal 10" xfId="312"/>
    <cellStyle name="Normal 11" xfId="313"/>
    <cellStyle name="Normal 12" xfId="314"/>
    <cellStyle name="Normal 13" xfId="315"/>
    <cellStyle name="Normal 14" xfId="316"/>
    <cellStyle name="Normal 15" xfId="317"/>
    <cellStyle name="Normal 16" xfId="318"/>
    <cellStyle name="Normal 17" xfId="319"/>
    <cellStyle name="Normal 18" xfId="320"/>
    <cellStyle name="Normal 19" xfId="321"/>
    <cellStyle name="Normal 2" xfId="322"/>
    <cellStyle name="Normal 2 2" xfId="323"/>
    <cellStyle name="Normal 2 2 2" xfId="324"/>
    <cellStyle name="Normal 2 3" xfId="325"/>
    <cellStyle name="Normal 20" xfId="326"/>
    <cellStyle name="Normal 21" xfId="327"/>
    <cellStyle name="Normal 22" xfId="328"/>
    <cellStyle name="Normal 23" xfId="329"/>
    <cellStyle name="Normal 24" xfId="330"/>
    <cellStyle name="Normal 25" xfId="331"/>
    <cellStyle name="Normal 26" xfId="332"/>
    <cellStyle name="Normal 27" xfId="333"/>
    <cellStyle name="Normal 28" xfId="334"/>
    <cellStyle name="Normal 29" xfId="335"/>
    <cellStyle name="Normal 3" xfId="336"/>
    <cellStyle name="Normal 3 2" xfId="337"/>
    <cellStyle name="Normal 30" xfId="338"/>
    <cellStyle name="Normal 31" xfId="339"/>
    <cellStyle name="Normal 32" xfId="340"/>
    <cellStyle name="Normal 33" xfId="341"/>
    <cellStyle name="Normal 34" xfId="342"/>
    <cellStyle name="Normal 35" xfId="343"/>
    <cellStyle name="Normal 36" xfId="344"/>
    <cellStyle name="Normal 37" xfId="345"/>
    <cellStyle name="Normal 38" xfId="346"/>
    <cellStyle name="Normal 39" xfId="347"/>
    <cellStyle name="Normal 4" xfId="348"/>
    <cellStyle name="Normal 4 2" xfId="349"/>
    <cellStyle name="Normal 40" xfId="350"/>
    <cellStyle name="Normal 41" xfId="351"/>
    <cellStyle name="Normal 42" xfId="352"/>
    <cellStyle name="Normal 43" xfId="353"/>
    <cellStyle name="Normal 44" xfId="354"/>
    <cellStyle name="Normal 45" xfId="355"/>
    <cellStyle name="Normal 46" xfId="356"/>
    <cellStyle name="Normal 47" xfId="357"/>
    <cellStyle name="Normal 48" xfId="358"/>
    <cellStyle name="Normal 49" xfId="359"/>
    <cellStyle name="Normal 5" xfId="360"/>
    <cellStyle name="Normal 6" xfId="361"/>
    <cellStyle name="Normal 7" xfId="362"/>
    <cellStyle name="Normal 8" xfId="363"/>
    <cellStyle name="Normal 9" xfId="364"/>
    <cellStyle name="Notas" xfId="365"/>
    <cellStyle name="Notas 2" xfId="366"/>
    <cellStyle name="Percent" xfId="367"/>
    <cellStyle name="Porcentaje 10" xfId="368"/>
    <cellStyle name="Porcentaje 10 2" xfId="369"/>
    <cellStyle name="Porcentaje 11" xfId="370"/>
    <cellStyle name="Porcentaje 11 2" xfId="371"/>
    <cellStyle name="Porcentaje 12" xfId="372"/>
    <cellStyle name="Porcentaje 12 2" xfId="373"/>
    <cellStyle name="Porcentaje 13" xfId="374"/>
    <cellStyle name="Porcentaje 13 2" xfId="375"/>
    <cellStyle name="Porcentaje 14" xfId="376"/>
    <cellStyle name="Porcentaje 14 2" xfId="377"/>
    <cellStyle name="Porcentaje 15" xfId="378"/>
    <cellStyle name="Porcentaje 15 2" xfId="379"/>
    <cellStyle name="Porcentaje 16" xfId="380"/>
    <cellStyle name="Porcentaje 16 2" xfId="381"/>
    <cellStyle name="Porcentaje 17" xfId="382"/>
    <cellStyle name="Porcentaje 17 2" xfId="383"/>
    <cellStyle name="Porcentaje 18" xfId="384"/>
    <cellStyle name="Porcentaje 18 2" xfId="385"/>
    <cellStyle name="Porcentaje 19" xfId="386"/>
    <cellStyle name="Porcentaje 19 2" xfId="387"/>
    <cellStyle name="Porcentaje 2" xfId="388"/>
    <cellStyle name="Porcentaje 2 2" xfId="389"/>
    <cellStyle name="Porcentaje 20" xfId="390"/>
    <cellStyle name="Porcentaje 20 2" xfId="391"/>
    <cellStyle name="Porcentaje 21" xfId="392"/>
    <cellStyle name="Porcentaje 21 2" xfId="393"/>
    <cellStyle name="Porcentaje 22" xfId="394"/>
    <cellStyle name="Porcentaje 22 2" xfId="395"/>
    <cellStyle name="Porcentaje 23" xfId="396"/>
    <cellStyle name="Porcentaje 23 2" xfId="397"/>
    <cellStyle name="Porcentaje 24" xfId="398"/>
    <cellStyle name="Porcentaje 24 2" xfId="399"/>
    <cellStyle name="Porcentaje 25" xfId="400"/>
    <cellStyle name="Porcentaje 25 2" xfId="401"/>
    <cellStyle name="Porcentaje 26" xfId="402"/>
    <cellStyle name="Porcentaje 26 2" xfId="403"/>
    <cellStyle name="Porcentaje 27" xfId="404"/>
    <cellStyle name="Porcentaje 27 2" xfId="405"/>
    <cellStyle name="Porcentaje 28" xfId="406"/>
    <cellStyle name="Porcentaje 28 2" xfId="407"/>
    <cellStyle name="Porcentaje 29" xfId="408"/>
    <cellStyle name="Porcentaje 29 2" xfId="409"/>
    <cellStyle name="Porcentaje 3" xfId="410"/>
    <cellStyle name="Porcentaje 30" xfId="411"/>
    <cellStyle name="Porcentaje 30 2" xfId="412"/>
    <cellStyle name="Porcentaje 31" xfId="413"/>
    <cellStyle name="Porcentaje 31 2" xfId="414"/>
    <cellStyle name="Porcentaje 32" xfId="415"/>
    <cellStyle name="Porcentaje 32 2" xfId="416"/>
    <cellStyle name="Porcentaje 33" xfId="417"/>
    <cellStyle name="Porcentaje 33 2" xfId="418"/>
    <cellStyle name="Porcentaje 34" xfId="419"/>
    <cellStyle name="Porcentaje 34 2" xfId="420"/>
    <cellStyle name="Porcentaje 35" xfId="421"/>
    <cellStyle name="Porcentaje 35 2" xfId="422"/>
    <cellStyle name="Porcentaje 36" xfId="423"/>
    <cellStyle name="Porcentaje 36 2" xfId="424"/>
    <cellStyle name="Porcentaje 37" xfId="425"/>
    <cellStyle name="Porcentaje 37 2" xfId="426"/>
    <cellStyle name="Porcentaje 38" xfId="427"/>
    <cellStyle name="Porcentaje 38 2" xfId="428"/>
    <cellStyle name="Porcentaje 39" xfId="429"/>
    <cellStyle name="Porcentaje 39 2" xfId="430"/>
    <cellStyle name="Porcentaje 4" xfId="431"/>
    <cellStyle name="Porcentaje 4 2" xfId="432"/>
    <cellStyle name="Porcentaje 40" xfId="433"/>
    <cellStyle name="Porcentaje 40 2" xfId="434"/>
    <cellStyle name="Porcentaje 41" xfId="435"/>
    <cellStyle name="Porcentaje 41 2" xfId="436"/>
    <cellStyle name="Porcentaje 42" xfId="437"/>
    <cellStyle name="Porcentaje 42 2" xfId="438"/>
    <cellStyle name="Porcentaje 43" xfId="439"/>
    <cellStyle name="Porcentaje 43 2" xfId="440"/>
    <cellStyle name="Porcentaje 44" xfId="441"/>
    <cellStyle name="Porcentaje 44 2" xfId="442"/>
    <cellStyle name="Porcentaje 45" xfId="443"/>
    <cellStyle name="Porcentaje 45 2" xfId="444"/>
    <cellStyle name="Porcentaje 46" xfId="445"/>
    <cellStyle name="Porcentaje 47" xfId="446"/>
    <cellStyle name="Porcentaje 48" xfId="447"/>
    <cellStyle name="Porcentaje 49" xfId="448"/>
    <cellStyle name="Porcentaje 5" xfId="449"/>
    <cellStyle name="Porcentaje 5 2" xfId="450"/>
    <cellStyle name="Porcentaje 6" xfId="451"/>
    <cellStyle name="Porcentaje 6 2" xfId="452"/>
    <cellStyle name="Porcentaje 7" xfId="453"/>
    <cellStyle name="Porcentaje 7 2" xfId="454"/>
    <cellStyle name="Porcentaje 8" xfId="455"/>
    <cellStyle name="Porcentaje 8 2" xfId="456"/>
    <cellStyle name="Porcentaje 9" xfId="457"/>
    <cellStyle name="Porcentaje 9 2" xfId="458"/>
    <cellStyle name="Porcentual 2" xfId="459"/>
    <cellStyle name="Porcentual 2 2" xfId="460"/>
    <cellStyle name="Porcentual 2 2 2" xfId="461"/>
    <cellStyle name="Porcentual 2 3" xfId="462"/>
    <cellStyle name="Porcentual_Curva" xfId="463"/>
    <cellStyle name="Porcentual_Vectores Final" xfId="464"/>
    <cellStyle name="Porcentual_Vectores Final Nuevo Formato 23 Agosto 2011" xfId="465"/>
    <cellStyle name="Salida" xfId="466"/>
    <cellStyle name="Texto de advertencia" xfId="467"/>
    <cellStyle name="Texto explicativo" xfId="468"/>
    <cellStyle name="Título" xfId="469"/>
    <cellStyle name="Título 2" xfId="470"/>
    <cellStyle name="Título 3" xfId="471"/>
    <cellStyle name="Total" xfId="472"/>
  </cellStyles>
  <dxfs count="13">
    <dxf>
      <font>
        <b/>
        <i val="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133350</xdr:rowOff>
    </xdr:from>
    <xdr:to>
      <xdr:col>1</xdr:col>
      <xdr:colOff>3600450</xdr:colOff>
      <xdr:row>6</xdr:row>
      <xdr:rowOff>171450</xdr:rowOff>
    </xdr:to>
    <xdr:pic>
      <xdr:nvPicPr>
        <xdr:cNvPr id="1" name="Imagen 3"/>
        <xdr:cNvPicPr preferRelativeResize="1">
          <a:picLocks noChangeAspect="1"/>
        </xdr:cNvPicPr>
      </xdr:nvPicPr>
      <xdr:blipFill>
        <a:blip r:embed="rId1"/>
        <a:stretch>
          <a:fillRect/>
        </a:stretch>
      </xdr:blipFill>
      <xdr:spPr>
        <a:xfrm>
          <a:off x="666750" y="133350"/>
          <a:ext cx="331470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38100</xdr:rowOff>
    </xdr:from>
    <xdr:to>
      <xdr:col>1</xdr:col>
      <xdr:colOff>3362325</xdr:colOff>
      <xdr:row>7</xdr:row>
      <xdr:rowOff>0</xdr:rowOff>
    </xdr:to>
    <xdr:pic>
      <xdr:nvPicPr>
        <xdr:cNvPr id="1" name="Imagen 3"/>
        <xdr:cNvPicPr preferRelativeResize="1">
          <a:picLocks noChangeAspect="1"/>
        </xdr:cNvPicPr>
      </xdr:nvPicPr>
      <xdr:blipFill>
        <a:blip r:embed="rId1"/>
        <a:stretch>
          <a:fillRect/>
        </a:stretch>
      </xdr:blipFill>
      <xdr:spPr>
        <a:xfrm>
          <a:off x="866775" y="238125"/>
          <a:ext cx="30099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7"/>
  <sheetViews>
    <sheetView showGridLines="0" tabSelected="1" zoomScale="70" zoomScaleNormal="70" zoomScalePageLayoutView="0" workbookViewId="0" topLeftCell="A1">
      <selection activeCell="A1" sqref="A1"/>
    </sheetView>
  </sheetViews>
  <sheetFormatPr defaultColWidth="11.421875" defaultRowHeight="12.75"/>
  <cols>
    <col min="1" max="1" width="5.7109375" style="2" bestFit="1" customWidth="1"/>
    <col min="2" max="2" width="58.57421875" style="14" customWidth="1"/>
    <col min="3" max="3" width="13.140625" style="3" customWidth="1"/>
    <col min="4" max="4" width="16.8515625" style="2" customWidth="1"/>
    <col min="5" max="5" width="23.8515625" style="2" customWidth="1"/>
    <col min="6" max="6" width="12.8515625" style="2" customWidth="1"/>
    <col min="7" max="7" width="14.8515625" style="2" customWidth="1"/>
    <col min="8" max="8" width="21.28125" style="4" customWidth="1"/>
    <col min="9" max="9" width="22.28125" style="5" customWidth="1"/>
    <col min="10" max="11" width="11.421875" style="61" customWidth="1"/>
    <col min="12" max="16384" width="11.421875" style="2" customWidth="1"/>
  </cols>
  <sheetData>
    <row r="1" spans="1:9" ht="18" customHeight="1">
      <c r="A1" s="79"/>
      <c r="B1" s="34"/>
      <c r="C1" s="97" t="s">
        <v>0</v>
      </c>
      <c r="D1" s="97"/>
      <c r="E1" s="97"/>
      <c r="F1" s="97"/>
      <c r="G1" s="97"/>
      <c r="H1" s="97"/>
      <c r="I1" s="98"/>
    </row>
    <row r="2" spans="2:9" ht="18" customHeight="1">
      <c r="B2" s="35"/>
      <c r="C2" s="99"/>
      <c r="D2" s="99"/>
      <c r="E2" s="99"/>
      <c r="F2" s="99"/>
      <c r="G2" s="99"/>
      <c r="H2" s="99"/>
      <c r="I2" s="100"/>
    </row>
    <row r="3" spans="2:9" ht="18" customHeight="1">
      <c r="B3" s="36"/>
      <c r="C3" s="94" t="s">
        <v>1</v>
      </c>
      <c r="D3" s="94"/>
      <c r="E3" s="94"/>
      <c r="F3" s="94"/>
      <c r="G3" s="94"/>
      <c r="H3" s="94"/>
      <c r="I3" s="95"/>
    </row>
    <row r="4" spans="2:9" ht="18" customHeight="1">
      <c r="B4" s="35"/>
      <c r="C4" s="94"/>
      <c r="D4" s="94"/>
      <c r="E4" s="94"/>
      <c r="F4" s="94"/>
      <c r="G4" s="94"/>
      <c r="H4" s="94"/>
      <c r="I4" s="95"/>
    </row>
    <row r="5" spans="2:9" ht="18.75" customHeight="1">
      <c r="B5" s="35"/>
      <c r="C5" s="101">
        <v>45419</v>
      </c>
      <c r="D5" s="101"/>
      <c r="E5" s="101"/>
      <c r="F5" s="101"/>
      <c r="G5" s="101"/>
      <c r="H5" s="101"/>
      <c r="I5" s="102"/>
    </row>
    <row r="6" spans="2:9" ht="21" customHeight="1">
      <c r="B6" s="35"/>
      <c r="C6" s="101"/>
      <c r="D6" s="101"/>
      <c r="E6" s="101"/>
      <c r="F6" s="101"/>
      <c r="G6" s="101"/>
      <c r="H6" s="101"/>
      <c r="I6" s="102"/>
    </row>
    <row r="7" spans="2:9" ht="32.25" customHeight="1">
      <c r="B7" s="37"/>
      <c r="C7" s="94" t="s">
        <v>190</v>
      </c>
      <c r="D7" s="94"/>
      <c r="E7" s="94"/>
      <c r="F7" s="94"/>
      <c r="G7" s="94"/>
      <c r="H7" s="94"/>
      <c r="I7" s="95"/>
    </row>
    <row r="8" spans="2:9" ht="6" customHeight="1">
      <c r="B8" s="109"/>
      <c r="C8" s="110"/>
      <c r="D8" s="110"/>
      <c r="E8" s="110"/>
      <c r="F8" s="110"/>
      <c r="G8" s="110"/>
      <c r="H8" s="110"/>
      <c r="I8" s="111"/>
    </row>
    <row r="9" ht="18" customHeight="1">
      <c r="J9" s="78"/>
    </row>
    <row r="10" spans="2:10" ht="15.75" customHeight="1">
      <c r="B10" s="92" t="s">
        <v>2</v>
      </c>
      <c r="C10" s="103" t="s">
        <v>3</v>
      </c>
      <c r="D10" s="104"/>
      <c r="E10" s="105"/>
      <c r="F10" s="106" t="s">
        <v>4</v>
      </c>
      <c r="G10" s="107"/>
      <c r="H10" s="108"/>
      <c r="I10" s="50" t="s">
        <v>5</v>
      </c>
      <c r="J10" s="78"/>
    </row>
    <row r="11" spans="2:13" ht="18.75" customHeight="1">
      <c r="B11" s="93"/>
      <c r="C11" s="38" t="s">
        <v>6</v>
      </c>
      <c r="D11" s="38" t="s">
        <v>7</v>
      </c>
      <c r="E11" s="38" t="s">
        <v>8</v>
      </c>
      <c r="F11" s="38" t="s">
        <v>6</v>
      </c>
      <c r="G11" s="38" t="s">
        <v>7</v>
      </c>
      <c r="H11" s="38" t="s">
        <v>9</v>
      </c>
      <c r="I11" s="51" t="s">
        <v>10</v>
      </c>
      <c r="J11" s="63"/>
      <c r="M11" s="61"/>
    </row>
    <row r="12" spans="1:20" ht="15.75">
      <c r="A12" s="32">
        <v>1</v>
      </c>
      <c r="B12" s="33" t="s">
        <v>11</v>
      </c>
      <c r="C12" s="52">
        <v>0</v>
      </c>
      <c r="D12" s="57">
        <f>+C12/$C$87</f>
        <v>0</v>
      </c>
      <c r="E12" s="24" t="s">
        <v>13</v>
      </c>
      <c r="F12" s="52">
        <v>0</v>
      </c>
      <c r="G12" s="53">
        <f>+F12/$F$87</f>
        <v>0</v>
      </c>
      <c r="H12" s="81" t="s">
        <v>12</v>
      </c>
      <c r="I12" s="54" t="str">
        <f>IF(D12&gt;=G12,E12,H12)</f>
        <v>*</v>
      </c>
      <c r="J12" s="78"/>
      <c r="K12" s="89" t="e">
        <f>+IF(VLOOKUP(J12,CODIGOS!$A:$C,3,FALSE)=B12,"OK","REVISAR")</f>
        <v>#N/A</v>
      </c>
      <c r="L12" s="88"/>
      <c r="M12" s="61"/>
      <c r="N12" s="88"/>
      <c r="O12" s="61"/>
      <c r="P12" s="61"/>
      <c r="Q12" s="61"/>
      <c r="R12" s="61"/>
      <c r="S12" s="61"/>
      <c r="T12" s="61"/>
    </row>
    <row r="13" spans="1:20" ht="15" customHeight="1">
      <c r="A13" s="32">
        <v>2</v>
      </c>
      <c r="B13" s="33" t="s">
        <v>14</v>
      </c>
      <c r="C13" s="52">
        <v>0</v>
      </c>
      <c r="D13" s="57">
        <f>+C13/$C$87</f>
        <v>0</v>
      </c>
      <c r="E13" s="24" t="s">
        <v>12</v>
      </c>
      <c r="F13" s="52">
        <v>0</v>
      </c>
      <c r="G13" s="53">
        <f>+F13/$F$87</f>
        <v>0</v>
      </c>
      <c r="H13" s="24" t="s">
        <v>12</v>
      </c>
      <c r="I13" s="54" t="str">
        <f>IF(D13&gt;=G13,E13,H13)</f>
        <v> * </v>
      </c>
      <c r="J13" s="78"/>
      <c r="K13" s="89" t="e">
        <f>+IF(VLOOKUP(J13,CODIGOS!$A:$C,3,FALSE)=B13,"OK","REVISAR")</f>
        <v>#N/A</v>
      </c>
      <c r="L13" s="88"/>
      <c r="M13" s="61"/>
      <c r="N13" s="88"/>
      <c r="O13" s="61"/>
      <c r="P13" s="61"/>
      <c r="Q13" s="61"/>
      <c r="R13" s="61"/>
      <c r="S13" s="61"/>
      <c r="T13" s="61"/>
    </row>
    <row r="14" spans="1:20" ht="15" customHeight="1">
      <c r="A14" s="32">
        <v>3</v>
      </c>
      <c r="B14" s="33" t="s">
        <v>184</v>
      </c>
      <c r="C14" s="52">
        <v>3</v>
      </c>
      <c r="D14" s="57">
        <f>+C14/$C$87</f>
        <v>0.04918032786885246</v>
      </c>
      <c r="E14" s="24">
        <v>0.3</v>
      </c>
      <c r="F14" s="52">
        <v>0</v>
      </c>
      <c r="G14" s="53">
        <f>+F14/$F$87</f>
        <v>0</v>
      </c>
      <c r="H14" s="24" t="s">
        <v>12</v>
      </c>
      <c r="I14" s="54">
        <f>IF(D14&gt;=G14,E14,H14)</f>
        <v>0.3</v>
      </c>
      <c r="J14" s="78"/>
      <c r="K14" s="89" t="e">
        <f>+IF(VLOOKUP(J14,CODIGOS!$A:$C,3,FALSE)=B14,"OK","REVISAR")</f>
        <v>#N/A</v>
      </c>
      <c r="L14" s="88"/>
      <c r="M14" s="61"/>
      <c r="N14" s="88"/>
      <c r="O14" s="61"/>
      <c r="P14" s="61"/>
      <c r="Q14" s="61"/>
      <c r="R14" s="61"/>
      <c r="S14" s="61"/>
      <c r="T14" s="61"/>
    </row>
    <row r="15" spans="1:20" ht="15" customHeight="1">
      <c r="A15" s="32">
        <v>4</v>
      </c>
      <c r="B15" s="33" t="s">
        <v>15</v>
      </c>
      <c r="C15" s="52">
        <v>0</v>
      </c>
      <c r="D15" s="57">
        <f>+C15/$C$87</f>
        <v>0</v>
      </c>
      <c r="E15" s="24" t="s">
        <v>13</v>
      </c>
      <c r="F15" s="52">
        <v>6</v>
      </c>
      <c r="G15" s="53">
        <f>+F15/$F$87</f>
        <v>0.09836065573770492</v>
      </c>
      <c r="H15" s="24">
        <v>1</v>
      </c>
      <c r="I15" s="54">
        <f>IF(D15&gt;=G15,E15,H15)</f>
        <v>1</v>
      </c>
      <c r="J15" s="78"/>
      <c r="K15" s="89" t="e">
        <f>+IF(VLOOKUP(J15,CODIGOS!$A:$C,3,FALSE)=B15,"OK","REVISAR")</f>
        <v>#N/A</v>
      </c>
      <c r="L15" s="88"/>
      <c r="M15" s="61"/>
      <c r="N15" s="88"/>
      <c r="O15" s="61"/>
      <c r="P15" s="61"/>
      <c r="Q15" s="61"/>
      <c r="R15" s="61"/>
      <c r="S15" s="61"/>
      <c r="T15" s="61"/>
    </row>
    <row r="16" spans="1:20" ht="15" customHeight="1">
      <c r="A16" s="32">
        <v>5</v>
      </c>
      <c r="B16" s="33" t="s">
        <v>16</v>
      </c>
      <c r="C16" s="52">
        <v>0</v>
      </c>
      <c r="D16" s="57">
        <f>+C16/$C$87</f>
        <v>0</v>
      </c>
      <c r="E16" s="24" t="s">
        <v>12</v>
      </c>
      <c r="F16" s="52">
        <v>0</v>
      </c>
      <c r="G16" s="53">
        <f>+F16/$F$87</f>
        <v>0</v>
      </c>
      <c r="H16" s="24" t="s">
        <v>12</v>
      </c>
      <c r="I16" s="54" t="str">
        <f>IF(D16&gt;=G16,E16,H16)</f>
        <v> * </v>
      </c>
      <c r="J16" s="78"/>
      <c r="K16" s="89" t="e">
        <f>+IF(VLOOKUP(J16,CODIGOS!$A:$C,3,FALSE)=B16,"OK","REVISAR")</f>
        <v>#N/A</v>
      </c>
      <c r="L16" s="88"/>
      <c r="M16" s="61"/>
      <c r="N16" s="88"/>
      <c r="O16" s="61"/>
      <c r="P16" s="61"/>
      <c r="Q16" s="61"/>
      <c r="R16" s="61"/>
      <c r="S16" s="61"/>
      <c r="T16" s="61"/>
    </row>
    <row r="17" spans="1:20" ht="15.75">
      <c r="A17" s="32">
        <v>6</v>
      </c>
      <c r="B17" s="56" t="s">
        <v>17</v>
      </c>
      <c r="C17" s="55">
        <v>35</v>
      </c>
      <c r="D17" s="57">
        <f>+C17/$C$87</f>
        <v>0.5737704918032787</v>
      </c>
      <c r="E17" s="58">
        <v>0.98</v>
      </c>
      <c r="F17" s="55">
        <v>18</v>
      </c>
      <c r="G17" s="53">
        <f>+F17/$F$87</f>
        <v>0.29508196721311475</v>
      </c>
      <c r="H17" s="58">
        <v>0.98</v>
      </c>
      <c r="I17" s="54">
        <f>IF(D17&gt;=G17,E17,H17)</f>
        <v>0.98</v>
      </c>
      <c r="J17" s="78"/>
      <c r="K17" s="89" t="e">
        <f>+IF(VLOOKUP(J17,CODIGOS!$A:$C,3,FALSE)=B17,"OK","REVISAR")</f>
        <v>#N/A</v>
      </c>
      <c r="L17" s="61"/>
      <c r="M17" s="61"/>
      <c r="N17" s="88"/>
      <c r="O17" s="61"/>
      <c r="P17" s="61"/>
      <c r="Q17" s="61"/>
      <c r="R17" s="61"/>
      <c r="S17" s="61"/>
      <c r="T17" s="61"/>
    </row>
    <row r="18" spans="1:20" ht="15.75">
      <c r="A18" s="32">
        <v>7</v>
      </c>
      <c r="B18" s="56" t="s">
        <v>18</v>
      </c>
      <c r="C18" s="55">
        <v>0</v>
      </c>
      <c r="D18" s="57">
        <f>+C18/$C$87</f>
        <v>0</v>
      </c>
      <c r="E18" s="58" t="s">
        <v>13</v>
      </c>
      <c r="F18" s="55">
        <v>0</v>
      </c>
      <c r="G18" s="53">
        <f>+F18/$F$87</f>
        <v>0</v>
      </c>
      <c r="H18" s="24" t="s">
        <v>12</v>
      </c>
      <c r="I18" s="54" t="str">
        <f>IF(D18&gt;=G18,E18,H18)</f>
        <v>*</v>
      </c>
      <c r="J18" s="78"/>
      <c r="K18" s="89" t="e">
        <f>+IF(VLOOKUP(J18,CODIGOS!$A:$C,3,FALSE)=B18,"OK","REVISAR")</f>
        <v>#N/A</v>
      </c>
      <c r="L18" s="88"/>
      <c r="M18" s="61"/>
      <c r="N18" s="88"/>
      <c r="O18" s="61"/>
      <c r="P18" s="61"/>
      <c r="Q18" s="61"/>
      <c r="R18" s="61"/>
      <c r="S18" s="61"/>
      <c r="T18" s="61"/>
    </row>
    <row r="19" spans="1:20" ht="15.75">
      <c r="A19" s="32">
        <v>8</v>
      </c>
      <c r="B19" s="56" t="s">
        <v>19</v>
      </c>
      <c r="C19" s="55">
        <v>9</v>
      </c>
      <c r="D19" s="57">
        <f>+C19/$C$87</f>
        <v>0.14754098360655737</v>
      </c>
      <c r="E19" s="58">
        <v>80</v>
      </c>
      <c r="F19" s="55">
        <v>5</v>
      </c>
      <c r="G19" s="53">
        <f>+F19/$F$87</f>
        <v>0.08196721311475409</v>
      </c>
      <c r="H19" s="24">
        <v>80</v>
      </c>
      <c r="I19" s="54">
        <f>IF(D19&gt;=G19,E19,H19)</f>
        <v>80</v>
      </c>
      <c r="J19" s="78"/>
      <c r="K19" s="89" t="e">
        <f>+IF(VLOOKUP(J19,CODIGOS!$A:$C,3,FALSE)=B19,"OK","REVISAR")</f>
        <v>#N/A</v>
      </c>
      <c r="L19" s="61"/>
      <c r="M19" s="61"/>
      <c r="N19" s="88"/>
      <c r="O19" s="61"/>
      <c r="P19" s="61"/>
      <c r="Q19" s="61"/>
      <c r="R19" s="61"/>
      <c r="S19" s="61"/>
      <c r="T19" s="61"/>
    </row>
    <row r="20" spans="1:20" ht="15.75">
      <c r="A20" s="32">
        <v>9</v>
      </c>
      <c r="B20" s="56" t="s">
        <v>20</v>
      </c>
      <c r="C20" s="55">
        <v>22</v>
      </c>
      <c r="D20" s="57">
        <f>+C20/$C$87</f>
        <v>0.36065573770491804</v>
      </c>
      <c r="E20" s="58">
        <v>0.95</v>
      </c>
      <c r="F20" s="55">
        <v>12</v>
      </c>
      <c r="G20" s="53">
        <f>+F20/$F$87</f>
        <v>0.19672131147540983</v>
      </c>
      <c r="H20" s="58">
        <v>1</v>
      </c>
      <c r="I20" s="54">
        <f>IF(D20&gt;=G20,E20,H20)</f>
        <v>0.95</v>
      </c>
      <c r="J20" s="78"/>
      <c r="K20" s="89" t="e">
        <f>+IF(VLOOKUP(J20,CODIGOS!$A:$C,3,FALSE)=B20,"OK","REVISAR")</f>
        <v>#N/A</v>
      </c>
      <c r="L20" s="61"/>
      <c r="M20" s="61"/>
      <c r="N20" s="88"/>
      <c r="O20" s="61"/>
      <c r="P20" s="61"/>
      <c r="Q20" s="61"/>
      <c r="R20" s="61"/>
      <c r="S20" s="61"/>
      <c r="T20" s="61"/>
    </row>
    <row r="21" spans="1:20" ht="15.75">
      <c r="A21" s="32">
        <v>10</v>
      </c>
      <c r="B21" s="56" t="s">
        <v>21</v>
      </c>
      <c r="C21" s="55">
        <v>0</v>
      </c>
      <c r="D21" s="57">
        <f>+C21/$C$87</f>
        <v>0</v>
      </c>
      <c r="E21" s="58" t="s">
        <v>12</v>
      </c>
      <c r="F21" s="55">
        <v>0</v>
      </c>
      <c r="G21" s="53">
        <f>+F21/$F$87</f>
        <v>0</v>
      </c>
      <c r="H21" s="58" t="s">
        <v>12</v>
      </c>
      <c r="I21" s="54" t="str">
        <f>IF(D21&gt;=G21,E21,H21)</f>
        <v> * </v>
      </c>
      <c r="J21" s="78"/>
      <c r="K21" s="89" t="e">
        <f>+IF(VLOOKUP(J21,CODIGOS!$A:$C,3,FALSE)=B21,"OK","REVISAR")</f>
        <v>#N/A</v>
      </c>
      <c r="L21" s="88"/>
      <c r="M21" s="61"/>
      <c r="N21" s="88"/>
      <c r="O21" s="61"/>
      <c r="P21" s="61"/>
      <c r="Q21" s="61"/>
      <c r="R21" s="61"/>
      <c r="S21" s="61"/>
      <c r="T21" s="61"/>
    </row>
    <row r="22" spans="1:20" s="60" customFormat="1" ht="15.75">
      <c r="A22" s="32">
        <v>11</v>
      </c>
      <c r="B22" s="56" t="s">
        <v>22</v>
      </c>
      <c r="C22" s="55">
        <v>5</v>
      </c>
      <c r="D22" s="57">
        <f>+C22/$C$87</f>
        <v>0.08196721311475409</v>
      </c>
      <c r="E22" s="58">
        <v>22</v>
      </c>
      <c r="F22" s="55">
        <v>3</v>
      </c>
      <c r="G22" s="53">
        <f>+F22/$F$87</f>
        <v>0.04918032786885246</v>
      </c>
      <c r="H22" s="58">
        <v>22.5</v>
      </c>
      <c r="I22" s="54">
        <f>IF(D22&gt;=G22,E22,H22)</f>
        <v>22</v>
      </c>
      <c r="J22" s="78"/>
      <c r="K22" s="89" t="e">
        <f>+IF(VLOOKUP(J22,CODIGOS!$A:$C,3,FALSE)=B22,"OK","REVISAR")</f>
        <v>#N/A</v>
      </c>
      <c r="L22" s="61"/>
      <c r="M22" s="61"/>
      <c r="N22" s="88"/>
      <c r="O22" s="61"/>
      <c r="P22" s="61"/>
      <c r="Q22" s="61"/>
      <c r="R22" s="61"/>
      <c r="S22" s="61"/>
      <c r="T22" s="61"/>
    </row>
    <row r="23" spans="1:20" ht="15.75">
      <c r="A23" s="32">
        <v>12</v>
      </c>
      <c r="B23" s="56" t="s">
        <v>23</v>
      </c>
      <c r="C23" s="55">
        <v>7</v>
      </c>
      <c r="D23" s="57">
        <f>+C23/$C$87</f>
        <v>0.11475409836065574</v>
      </c>
      <c r="E23" s="58">
        <v>1</v>
      </c>
      <c r="F23" s="55">
        <v>6</v>
      </c>
      <c r="G23" s="53">
        <f>+F23/$F$87</f>
        <v>0.09836065573770492</v>
      </c>
      <c r="H23" s="58">
        <v>1</v>
      </c>
      <c r="I23" s="54">
        <f>IF(D23&gt;=G23,E23,H23)</f>
        <v>1</v>
      </c>
      <c r="J23" s="78"/>
      <c r="K23" s="89" t="e">
        <f>+IF(VLOOKUP(J23,CODIGOS!$A:$C,3,FALSE)=B23,"OK","REVISAR")</f>
        <v>#N/A</v>
      </c>
      <c r="L23" s="61"/>
      <c r="M23" s="61"/>
      <c r="N23" s="88"/>
      <c r="O23" s="61"/>
      <c r="P23" s="61"/>
      <c r="Q23" s="61"/>
      <c r="R23" s="61"/>
      <c r="S23" s="61"/>
      <c r="T23" s="61"/>
    </row>
    <row r="24" spans="1:20" s="60" customFormat="1" ht="15.75">
      <c r="A24" s="32">
        <v>13</v>
      </c>
      <c r="B24" s="56" t="s">
        <v>24</v>
      </c>
      <c r="C24" s="55">
        <v>20</v>
      </c>
      <c r="D24" s="57">
        <f>+C24/$C$87</f>
        <v>0.32786885245901637</v>
      </c>
      <c r="E24" s="58">
        <v>3</v>
      </c>
      <c r="F24" s="55">
        <v>2</v>
      </c>
      <c r="G24" s="53">
        <f>+F24/$F$87</f>
        <v>0.03278688524590164</v>
      </c>
      <c r="H24" s="58">
        <v>2.5</v>
      </c>
      <c r="I24" s="54">
        <f>IF(D24&gt;=G24,E24,H24)</f>
        <v>3</v>
      </c>
      <c r="J24" s="78"/>
      <c r="K24" s="89" t="e">
        <f>+IF(VLOOKUP(J24,CODIGOS!$A:$C,3,FALSE)=B24,"OK","REVISAR")</f>
        <v>#N/A</v>
      </c>
      <c r="L24" s="61"/>
      <c r="M24" s="61"/>
      <c r="N24" s="88"/>
      <c r="O24" s="61"/>
      <c r="P24" s="61"/>
      <c r="Q24" s="61"/>
      <c r="R24" s="61"/>
      <c r="S24" s="61"/>
      <c r="T24" s="61"/>
    </row>
    <row r="25" spans="1:20" ht="15.75">
      <c r="A25" s="32">
        <v>14</v>
      </c>
      <c r="B25" s="56" t="s">
        <v>25</v>
      </c>
      <c r="C25" s="55">
        <v>7</v>
      </c>
      <c r="D25" s="57">
        <f>+C25/$C$87</f>
        <v>0.11475409836065574</v>
      </c>
      <c r="E25" s="58">
        <v>400</v>
      </c>
      <c r="F25" s="55">
        <v>7</v>
      </c>
      <c r="G25" s="53">
        <f>+F25/$F$87</f>
        <v>0.11475409836065574</v>
      </c>
      <c r="H25" s="58">
        <v>400</v>
      </c>
      <c r="I25" s="54">
        <f>IF(D25&gt;=G25,E25,H25)</f>
        <v>400</v>
      </c>
      <c r="J25" s="78"/>
      <c r="K25" s="89" t="e">
        <f>+IF(VLOOKUP(J25,CODIGOS!$A:$C,3,FALSE)=B25,"OK","REVISAR")</f>
        <v>#N/A</v>
      </c>
      <c r="L25" s="61"/>
      <c r="M25" s="61"/>
      <c r="N25" s="88"/>
      <c r="O25" s="61"/>
      <c r="P25" s="61"/>
      <c r="Q25" s="61"/>
      <c r="R25" s="61"/>
      <c r="S25" s="61"/>
      <c r="T25" s="61"/>
    </row>
    <row r="26" spans="1:20" ht="15.75">
      <c r="A26" s="32">
        <v>15</v>
      </c>
      <c r="B26" s="56" t="s">
        <v>26</v>
      </c>
      <c r="C26" s="55">
        <v>0</v>
      </c>
      <c r="D26" s="57">
        <f>+C26/$C$87</f>
        <v>0</v>
      </c>
      <c r="E26" s="58" t="s">
        <v>12</v>
      </c>
      <c r="F26" s="55">
        <v>0</v>
      </c>
      <c r="G26" s="53">
        <f>+F26/$F$87</f>
        <v>0</v>
      </c>
      <c r="H26" s="58" t="s">
        <v>12</v>
      </c>
      <c r="I26" s="54" t="str">
        <f>IF(D26&gt;=G26,E26,H26)</f>
        <v> * </v>
      </c>
      <c r="J26" s="78"/>
      <c r="K26" s="89" t="e">
        <f>+IF(VLOOKUP(J26,CODIGOS!$A:$C,3,FALSE)=B26,"OK","REVISAR")</f>
        <v>#N/A</v>
      </c>
      <c r="L26" s="88"/>
      <c r="M26" s="61"/>
      <c r="N26" s="88"/>
      <c r="O26" s="61"/>
      <c r="P26" s="61"/>
      <c r="Q26" s="61"/>
      <c r="R26" s="61"/>
      <c r="S26" s="61"/>
      <c r="T26" s="61"/>
    </row>
    <row r="27" spans="1:20" ht="15.75">
      <c r="A27" s="32">
        <v>16</v>
      </c>
      <c r="B27" s="56" t="s">
        <v>27</v>
      </c>
      <c r="C27" s="55">
        <v>0</v>
      </c>
      <c r="D27" s="57">
        <f>+C27/$C$87</f>
        <v>0</v>
      </c>
      <c r="E27" s="58" t="s">
        <v>12</v>
      </c>
      <c r="F27" s="55">
        <v>1</v>
      </c>
      <c r="G27" s="53">
        <f>+F27/$F$87</f>
        <v>0.01639344262295082</v>
      </c>
      <c r="H27" s="58">
        <v>29</v>
      </c>
      <c r="I27" s="54">
        <f>IF(D27&gt;=G27,E27,H27)</f>
        <v>29</v>
      </c>
      <c r="J27" s="78"/>
      <c r="K27" s="89" t="e">
        <f>+IF(VLOOKUP(J27,CODIGOS!$A:$C,3,FALSE)=B27,"OK","REVISAR")</f>
        <v>#N/A</v>
      </c>
      <c r="L27" s="88"/>
      <c r="M27" s="61"/>
      <c r="N27" s="88"/>
      <c r="O27" s="61"/>
      <c r="P27" s="61"/>
      <c r="Q27" s="61"/>
      <c r="R27" s="61"/>
      <c r="S27" s="61"/>
      <c r="T27" s="61"/>
    </row>
    <row r="28" spans="1:20" ht="15" customHeight="1">
      <c r="A28" s="32">
        <v>17</v>
      </c>
      <c r="B28" s="56" t="s">
        <v>28</v>
      </c>
      <c r="C28" s="55">
        <v>0</v>
      </c>
      <c r="D28" s="57">
        <f>+C28/$C$87</f>
        <v>0</v>
      </c>
      <c r="E28" s="58" t="s">
        <v>13</v>
      </c>
      <c r="F28" s="55">
        <v>0</v>
      </c>
      <c r="G28" s="53">
        <f>+F28/$F$87</f>
        <v>0</v>
      </c>
      <c r="H28" s="58" t="s">
        <v>12</v>
      </c>
      <c r="I28" s="54" t="str">
        <f>IF(D28&gt;=G28,E28,H28)</f>
        <v>*</v>
      </c>
      <c r="J28" s="78"/>
      <c r="K28" s="89" t="e">
        <f>+IF(VLOOKUP(J28,CODIGOS!$A:$C,3,FALSE)=B28,"OK","REVISAR")</f>
        <v>#N/A</v>
      </c>
      <c r="L28" s="88"/>
      <c r="M28" s="61"/>
      <c r="N28" s="88"/>
      <c r="O28" s="61"/>
      <c r="P28" s="61"/>
      <c r="Q28" s="61"/>
      <c r="R28" s="61"/>
      <c r="S28" s="61"/>
      <c r="T28" s="61"/>
    </row>
    <row r="29" spans="1:20" ht="15" customHeight="1">
      <c r="A29" s="32">
        <v>18</v>
      </c>
      <c r="B29" s="56" t="s">
        <v>29</v>
      </c>
      <c r="C29" s="55">
        <v>9</v>
      </c>
      <c r="D29" s="57">
        <f>+C29/$C$87</f>
        <v>0.14754098360655737</v>
      </c>
      <c r="E29" s="58">
        <v>40</v>
      </c>
      <c r="F29" s="55">
        <v>6</v>
      </c>
      <c r="G29" s="53">
        <f>+F29/$F$87</f>
        <v>0.09836065573770492</v>
      </c>
      <c r="H29" s="58">
        <v>40</v>
      </c>
      <c r="I29" s="54">
        <f>IF(D29&gt;=G29,E29,H29)</f>
        <v>40</v>
      </c>
      <c r="J29" s="78"/>
      <c r="K29" s="89" t="e">
        <f>+IF(VLOOKUP(J29,CODIGOS!$A:$C,3,FALSE)=B29,"OK","REVISAR")</f>
        <v>#N/A</v>
      </c>
      <c r="L29" s="61"/>
      <c r="M29" s="61"/>
      <c r="N29" s="88"/>
      <c r="O29" s="61"/>
      <c r="P29" s="61"/>
      <c r="Q29" s="61"/>
      <c r="R29" s="61"/>
      <c r="S29" s="61"/>
      <c r="T29" s="61"/>
    </row>
    <row r="30" spans="1:20" ht="15.75">
      <c r="A30" s="32">
        <v>19</v>
      </c>
      <c r="B30" s="56" t="s">
        <v>30</v>
      </c>
      <c r="C30" s="55">
        <v>0</v>
      </c>
      <c r="D30" s="57">
        <f>+C30/$C$87</f>
        <v>0</v>
      </c>
      <c r="E30" s="58" t="s">
        <v>12</v>
      </c>
      <c r="F30" s="55">
        <v>0</v>
      </c>
      <c r="G30" s="53">
        <f>+F30/$F$87</f>
        <v>0</v>
      </c>
      <c r="H30" s="58" t="s">
        <v>12</v>
      </c>
      <c r="I30" s="54" t="str">
        <f>IF(D30&gt;=G30,E30,H30)</f>
        <v> * </v>
      </c>
      <c r="J30" s="78"/>
      <c r="K30" s="89" t="e">
        <f>+IF(VLOOKUP(J30,CODIGOS!$A:$C,3,FALSE)=B30,"OK","REVISAR")</f>
        <v>#N/A</v>
      </c>
      <c r="L30" s="88"/>
      <c r="M30" s="61"/>
      <c r="N30" s="88"/>
      <c r="O30" s="61"/>
      <c r="P30" s="61"/>
      <c r="Q30" s="61"/>
      <c r="R30" s="61"/>
      <c r="S30" s="61"/>
      <c r="T30" s="61"/>
    </row>
    <row r="31" spans="1:20" ht="15.75">
      <c r="A31" s="32">
        <v>20</v>
      </c>
      <c r="B31" s="56" t="s">
        <v>31</v>
      </c>
      <c r="C31" s="55">
        <v>0</v>
      </c>
      <c r="D31" s="57">
        <f>+C31/$C$87</f>
        <v>0</v>
      </c>
      <c r="E31" s="58" t="s">
        <v>12</v>
      </c>
      <c r="F31" s="55">
        <v>0</v>
      </c>
      <c r="G31" s="53">
        <f>+F31/$F$87</f>
        <v>0</v>
      </c>
      <c r="H31" s="58" t="s">
        <v>12</v>
      </c>
      <c r="I31" s="54" t="str">
        <f>IF(D31&gt;=G31,E31,H31)</f>
        <v> * </v>
      </c>
      <c r="J31" s="78"/>
      <c r="K31" s="89" t="e">
        <f>+IF(VLOOKUP(J31,CODIGOS!$A:$C,3,FALSE)=B31,"OK","REVISAR")</f>
        <v>#N/A</v>
      </c>
      <c r="L31" s="88"/>
      <c r="M31" s="61"/>
      <c r="N31" s="88"/>
      <c r="O31" s="61"/>
      <c r="P31" s="61"/>
      <c r="Q31" s="61"/>
      <c r="R31" s="61"/>
      <c r="S31" s="61"/>
      <c r="T31" s="61"/>
    </row>
    <row r="32" spans="1:20" ht="15.75">
      <c r="A32" s="32">
        <v>21</v>
      </c>
      <c r="B32" s="56" t="s">
        <v>32</v>
      </c>
      <c r="C32" s="55">
        <v>8</v>
      </c>
      <c r="D32" s="57">
        <f>+C32/$C$87</f>
        <v>0.13114754098360656</v>
      </c>
      <c r="E32" s="58">
        <v>1.1</v>
      </c>
      <c r="F32" s="55">
        <v>0</v>
      </c>
      <c r="G32" s="53">
        <f>+F32/$F$87</f>
        <v>0</v>
      </c>
      <c r="H32" s="58" t="s">
        <v>12</v>
      </c>
      <c r="I32" s="54">
        <f>IF(D32&gt;=G32,E32,H32)</f>
        <v>1.1</v>
      </c>
      <c r="J32" s="78"/>
      <c r="K32" s="89" t="e">
        <f>+IF(VLOOKUP(J32,CODIGOS!$A:$C,3,FALSE)=B32,"OK","REVISAR")</f>
        <v>#N/A</v>
      </c>
      <c r="L32" s="88"/>
      <c r="M32" s="61"/>
      <c r="N32" s="88"/>
      <c r="O32" s="61"/>
      <c r="P32" s="61"/>
      <c r="Q32" s="61"/>
      <c r="R32" s="61"/>
      <c r="S32" s="61"/>
      <c r="T32" s="61"/>
    </row>
    <row r="33" spans="1:20" ht="15.75">
      <c r="A33" s="32">
        <v>22</v>
      </c>
      <c r="B33" s="56" t="s">
        <v>33</v>
      </c>
      <c r="C33" s="55">
        <v>3</v>
      </c>
      <c r="D33" s="57">
        <f>+C33/$C$87</f>
        <v>0.04918032786885246</v>
      </c>
      <c r="E33" s="58">
        <v>1.08</v>
      </c>
      <c r="F33" s="55">
        <v>0</v>
      </c>
      <c r="G33" s="53">
        <f>+F33/$F$87</f>
        <v>0</v>
      </c>
      <c r="H33" s="58" t="s">
        <v>12</v>
      </c>
      <c r="I33" s="54">
        <f>IF(D33&gt;=G33,E33,H33)</f>
        <v>1.08</v>
      </c>
      <c r="J33" s="78"/>
      <c r="K33" s="89" t="e">
        <f>+IF(VLOOKUP(J33,CODIGOS!$A:$C,3,FALSE)=B33,"OK","REVISAR")</f>
        <v>#N/A</v>
      </c>
      <c r="L33" s="88"/>
      <c r="M33" s="61"/>
      <c r="N33" s="88"/>
      <c r="O33" s="61"/>
      <c r="P33" s="61"/>
      <c r="Q33" s="61"/>
      <c r="R33" s="61"/>
      <c r="S33" s="61"/>
      <c r="T33" s="61"/>
    </row>
    <row r="34" spans="1:20" ht="15.75">
      <c r="A34" s="32">
        <v>23</v>
      </c>
      <c r="B34" s="56" t="s">
        <v>34</v>
      </c>
      <c r="C34" s="55">
        <v>2</v>
      </c>
      <c r="D34" s="57">
        <f>+C34/$C$87</f>
        <v>0.03278688524590164</v>
      </c>
      <c r="E34" s="58">
        <v>2850</v>
      </c>
      <c r="F34" s="55">
        <v>0</v>
      </c>
      <c r="G34" s="53">
        <f>+F34/$F$87</f>
        <v>0</v>
      </c>
      <c r="H34" s="58" t="s">
        <v>12</v>
      </c>
      <c r="I34" s="54">
        <f>IF(D34&gt;=G34,E34,H34)</f>
        <v>2850</v>
      </c>
      <c r="J34" s="78"/>
      <c r="K34" s="89" t="e">
        <f>+IF(VLOOKUP(J34,CODIGOS!$A:$C,3,FALSE)=B34,"OK","REVISAR")</f>
        <v>#N/A</v>
      </c>
      <c r="L34" s="88"/>
      <c r="M34" s="61"/>
      <c r="N34" s="88"/>
      <c r="O34" s="61"/>
      <c r="P34" s="61"/>
      <c r="Q34" s="61"/>
      <c r="R34" s="61"/>
      <c r="S34" s="61"/>
      <c r="T34" s="61"/>
    </row>
    <row r="35" spans="1:20" ht="15.75">
      <c r="A35" s="32">
        <v>24</v>
      </c>
      <c r="B35" s="56" t="s">
        <v>35</v>
      </c>
      <c r="C35" s="55">
        <v>0</v>
      </c>
      <c r="D35" s="57">
        <f>+C35/$C$87</f>
        <v>0</v>
      </c>
      <c r="E35" s="58" t="s">
        <v>12</v>
      </c>
      <c r="F35" s="55">
        <v>0</v>
      </c>
      <c r="G35" s="53">
        <f>+F35/$F$87</f>
        <v>0</v>
      </c>
      <c r="H35" s="58" t="s">
        <v>12</v>
      </c>
      <c r="I35" s="54" t="str">
        <f>IF(D35&gt;=G35,E35,H35)</f>
        <v> * </v>
      </c>
      <c r="J35" s="78"/>
      <c r="K35" s="89" t="e">
        <f>+IF(VLOOKUP(J35,CODIGOS!$A:$C,3,FALSE)=B35,"OK","REVISAR")</f>
        <v>#N/A</v>
      </c>
      <c r="L35" s="88"/>
      <c r="M35" s="61"/>
      <c r="N35" s="88"/>
      <c r="O35" s="61"/>
      <c r="P35" s="61"/>
      <c r="Q35" s="61"/>
      <c r="R35" s="61"/>
      <c r="S35" s="61"/>
      <c r="T35" s="61"/>
    </row>
    <row r="36" spans="1:20" s="60" customFormat="1" ht="15.75">
      <c r="A36" s="32">
        <v>25</v>
      </c>
      <c r="B36" s="56" t="s">
        <v>36</v>
      </c>
      <c r="C36" s="55">
        <v>61</v>
      </c>
      <c r="D36" s="57">
        <f>+C36/$C$87</f>
        <v>1</v>
      </c>
      <c r="E36" s="58">
        <v>1.8</v>
      </c>
      <c r="F36" s="55">
        <v>54</v>
      </c>
      <c r="G36" s="53">
        <f>+F36/$F$87</f>
        <v>0.8852459016393442</v>
      </c>
      <c r="H36" s="58">
        <v>1.92</v>
      </c>
      <c r="I36" s="54">
        <f>IF(D36&gt;=G36,E36,H36)</f>
        <v>1.8</v>
      </c>
      <c r="J36" s="78"/>
      <c r="K36" s="89" t="e">
        <f>+IF(VLOOKUP(J36,CODIGOS!$A:$C,3,FALSE)=B36,"OK","REVISAR")</f>
        <v>#N/A</v>
      </c>
      <c r="L36" s="88"/>
      <c r="M36" s="61"/>
      <c r="N36" s="88"/>
      <c r="O36" s="61"/>
      <c r="P36" s="61"/>
      <c r="Q36" s="61"/>
      <c r="R36" s="61"/>
      <c r="S36" s="61"/>
      <c r="T36" s="61"/>
    </row>
    <row r="37" spans="1:20" s="60" customFormat="1" ht="15.75">
      <c r="A37" s="32">
        <v>26</v>
      </c>
      <c r="B37" s="56" t="s">
        <v>175</v>
      </c>
      <c r="C37" s="55">
        <v>0</v>
      </c>
      <c r="D37" s="57">
        <f>+C37/$C$87</f>
        <v>0</v>
      </c>
      <c r="E37" s="58" t="s">
        <v>13</v>
      </c>
      <c r="F37" s="55">
        <v>0</v>
      </c>
      <c r="G37" s="53">
        <f>+F37/$F$87</f>
        <v>0</v>
      </c>
      <c r="H37" s="58" t="s">
        <v>12</v>
      </c>
      <c r="I37" s="54" t="str">
        <f>IF(D37&gt;=G37,E37,H37)</f>
        <v>*</v>
      </c>
      <c r="J37" s="78"/>
      <c r="K37" s="89" t="e">
        <f>+IF(VLOOKUP(J37,CODIGOS!$A:$C,3,FALSE)=B37,"OK","REVISAR")</f>
        <v>#N/A</v>
      </c>
      <c r="L37" s="88"/>
      <c r="M37" s="61"/>
      <c r="N37" s="88"/>
      <c r="O37" s="61"/>
      <c r="P37" s="61"/>
      <c r="Q37" s="61"/>
      <c r="R37" s="61"/>
      <c r="S37" s="61"/>
      <c r="T37" s="61"/>
    </row>
    <row r="38" spans="1:20" s="22" customFormat="1" ht="15.75">
      <c r="A38" s="32">
        <v>27</v>
      </c>
      <c r="B38" s="33" t="s">
        <v>37</v>
      </c>
      <c r="C38" s="52">
        <v>0</v>
      </c>
      <c r="D38" s="57">
        <f>+C38/$C$87</f>
        <v>0</v>
      </c>
      <c r="E38" s="24" t="s">
        <v>12</v>
      </c>
      <c r="F38" s="52">
        <v>1</v>
      </c>
      <c r="G38" s="53">
        <f>+F38/$F$87</f>
        <v>0.01639344262295082</v>
      </c>
      <c r="H38" s="24">
        <v>8.62</v>
      </c>
      <c r="I38" s="54">
        <f>IF(D38&gt;=G38,E38,H38)</f>
        <v>8.62</v>
      </c>
      <c r="J38" s="78"/>
      <c r="K38" s="89" t="e">
        <f>+IF(VLOOKUP(J38,CODIGOS!$A:$C,3,FALSE)=B38,"OK","REVISAR")</f>
        <v>#N/A</v>
      </c>
      <c r="L38" s="88"/>
      <c r="M38" s="61"/>
      <c r="N38" s="88"/>
      <c r="O38" s="61"/>
      <c r="P38" s="61"/>
      <c r="Q38" s="61"/>
      <c r="R38" s="61"/>
      <c r="S38" s="61"/>
      <c r="T38" s="61"/>
    </row>
    <row r="39" spans="1:20" s="22" customFormat="1" ht="15.75">
      <c r="A39" s="32">
        <v>28</v>
      </c>
      <c r="B39" s="33" t="s">
        <v>38</v>
      </c>
      <c r="C39" s="55">
        <v>0</v>
      </c>
      <c r="D39" s="57">
        <f>+C39/$C$87</f>
        <v>0</v>
      </c>
      <c r="E39" s="24" t="s">
        <v>12</v>
      </c>
      <c r="F39" s="55">
        <v>0</v>
      </c>
      <c r="G39" s="53">
        <f>+F39/$F$87</f>
        <v>0</v>
      </c>
      <c r="H39" s="24" t="s">
        <v>12</v>
      </c>
      <c r="I39" s="54" t="str">
        <f>IF(D39&gt;=G39,E39,H39)</f>
        <v> * </v>
      </c>
      <c r="J39" s="78"/>
      <c r="K39" s="89" t="e">
        <f>+IF(VLOOKUP(J39,CODIGOS!$A:$C,3,FALSE)=B39,"OK","REVISAR")</f>
        <v>#N/A</v>
      </c>
      <c r="L39" s="88"/>
      <c r="M39" s="61"/>
      <c r="N39" s="88"/>
      <c r="O39" s="61"/>
      <c r="P39" s="61"/>
      <c r="Q39" s="61"/>
      <c r="R39" s="61"/>
      <c r="S39" s="61"/>
      <c r="T39" s="61"/>
    </row>
    <row r="40" spans="1:20" s="22" customFormat="1" ht="15.75">
      <c r="A40" s="32">
        <v>29</v>
      </c>
      <c r="B40" s="33" t="s">
        <v>39</v>
      </c>
      <c r="C40" s="52">
        <v>0</v>
      </c>
      <c r="D40" s="57">
        <f>+C40/$C$87</f>
        <v>0</v>
      </c>
      <c r="E40" s="24" t="s">
        <v>12</v>
      </c>
      <c r="F40" s="52">
        <v>0</v>
      </c>
      <c r="G40" s="53">
        <f>+F40/$F$87</f>
        <v>0</v>
      </c>
      <c r="H40" s="24" t="s">
        <v>12</v>
      </c>
      <c r="I40" s="54" t="str">
        <f>IF(D40&gt;=G40,E40,H40)</f>
        <v> * </v>
      </c>
      <c r="J40" s="78"/>
      <c r="K40" s="89" t="e">
        <f>+IF(VLOOKUP(J40,CODIGOS!$A:$C,3,FALSE)=B40,"OK","REVISAR")</f>
        <v>#N/A</v>
      </c>
      <c r="L40" s="88"/>
      <c r="M40" s="61"/>
      <c r="N40" s="88"/>
      <c r="O40" s="61"/>
      <c r="P40" s="61"/>
      <c r="Q40" s="61"/>
      <c r="R40" s="61"/>
      <c r="S40" s="61"/>
      <c r="T40" s="61"/>
    </row>
    <row r="41" spans="1:20" s="22" customFormat="1" ht="15.75">
      <c r="A41" s="32">
        <v>30</v>
      </c>
      <c r="B41" s="33" t="s">
        <v>40</v>
      </c>
      <c r="C41" s="52">
        <v>0</v>
      </c>
      <c r="D41" s="57">
        <f>+C41/$C$87</f>
        <v>0</v>
      </c>
      <c r="E41" s="24" t="s">
        <v>12</v>
      </c>
      <c r="F41" s="52">
        <v>0</v>
      </c>
      <c r="G41" s="53">
        <f>+F41/$F$87</f>
        <v>0</v>
      </c>
      <c r="H41" s="24" t="s">
        <v>12</v>
      </c>
      <c r="I41" s="54" t="str">
        <f>IF(D41&gt;=G41,E41,H41)</f>
        <v> * </v>
      </c>
      <c r="J41" s="78"/>
      <c r="K41" s="89" t="e">
        <f>+IF(VLOOKUP(J41,CODIGOS!$A:$C,3,FALSE)=B41,"OK","REVISAR")</f>
        <v>#N/A</v>
      </c>
      <c r="L41" s="88"/>
      <c r="M41" s="61"/>
      <c r="N41" s="88"/>
      <c r="O41" s="61"/>
      <c r="P41" s="61"/>
      <c r="Q41" s="61"/>
      <c r="R41" s="61"/>
      <c r="S41" s="61"/>
      <c r="T41" s="61"/>
    </row>
    <row r="42" spans="1:20" s="22" customFormat="1" ht="15.75">
      <c r="A42" s="32">
        <v>31</v>
      </c>
      <c r="B42" s="33" t="s">
        <v>41</v>
      </c>
      <c r="C42" s="52">
        <v>0</v>
      </c>
      <c r="D42" s="57">
        <f>+C42/$C$87</f>
        <v>0</v>
      </c>
      <c r="E42" s="24" t="s">
        <v>12</v>
      </c>
      <c r="F42" s="52">
        <v>0</v>
      </c>
      <c r="G42" s="53">
        <f>+F42/$F$87</f>
        <v>0</v>
      </c>
      <c r="H42" s="24" t="s">
        <v>12</v>
      </c>
      <c r="I42" s="54" t="str">
        <f>IF(D42&gt;=G42,E42,H42)</f>
        <v> * </v>
      </c>
      <c r="J42" s="78"/>
      <c r="K42" s="89" t="e">
        <f>+IF(VLOOKUP(J42,CODIGOS!$A:$C,3,FALSE)=B42,"OK","REVISAR")</f>
        <v>#N/A</v>
      </c>
      <c r="L42" s="88"/>
      <c r="M42" s="61"/>
      <c r="N42" s="88"/>
      <c r="O42" s="61"/>
      <c r="P42" s="61"/>
      <c r="Q42" s="61"/>
      <c r="R42" s="61"/>
      <c r="S42" s="61"/>
      <c r="T42" s="61"/>
    </row>
    <row r="43" spans="1:20" ht="15.75">
      <c r="A43" s="32">
        <v>32</v>
      </c>
      <c r="B43" s="33" t="s">
        <v>42</v>
      </c>
      <c r="C43" s="52">
        <v>0</v>
      </c>
      <c r="D43" s="57">
        <f>+C43/$C$87</f>
        <v>0</v>
      </c>
      <c r="E43" s="24" t="s">
        <v>12</v>
      </c>
      <c r="F43" s="52">
        <v>0</v>
      </c>
      <c r="G43" s="53">
        <f>+F43/$F$87</f>
        <v>0</v>
      </c>
      <c r="H43" s="24" t="s">
        <v>12</v>
      </c>
      <c r="I43" s="54" t="str">
        <f>IF(D43&gt;=G43,E43,H43)</f>
        <v> * </v>
      </c>
      <c r="J43" s="78"/>
      <c r="K43" s="89" t="e">
        <f>+IF(VLOOKUP(J43,CODIGOS!$A:$C,3,FALSE)=B43,"OK","REVISAR")</f>
        <v>#N/A</v>
      </c>
      <c r="L43" s="88"/>
      <c r="M43" s="61"/>
      <c r="N43" s="88"/>
      <c r="O43" s="61"/>
      <c r="P43" s="61"/>
      <c r="Q43" s="61"/>
      <c r="R43" s="61"/>
      <c r="S43" s="61"/>
      <c r="T43" s="61"/>
    </row>
    <row r="44" spans="1:20" ht="15.75">
      <c r="A44" s="32">
        <v>33</v>
      </c>
      <c r="B44" s="33" t="s">
        <v>43</v>
      </c>
      <c r="C44" s="52">
        <v>0</v>
      </c>
      <c r="D44" s="57">
        <f>+C44/$C$87</f>
        <v>0</v>
      </c>
      <c r="E44" s="24" t="s">
        <v>12</v>
      </c>
      <c r="F44" s="52">
        <v>0</v>
      </c>
      <c r="G44" s="53">
        <f>+F44/$F$87</f>
        <v>0</v>
      </c>
      <c r="H44" s="24" t="s">
        <v>12</v>
      </c>
      <c r="I44" s="54" t="str">
        <f>IF(D44&gt;=G44,E44,H44)</f>
        <v> * </v>
      </c>
      <c r="J44" s="78"/>
      <c r="K44" s="89" t="e">
        <f>+IF(VLOOKUP(J44,CODIGOS!$A:$C,3,FALSE)=B44,"OK","REVISAR")</f>
        <v>#N/A</v>
      </c>
      <c r="L44" s="88"/>
      <c r="M44" s="61"/>
      <c r="N44" s="88"/>
      <c r="O44" s="61"/>
      <c r="P44" s="61"/>
      <c r="Q44" s="61"/>
      <c r="R44" s="61"/>
      <c r="S44" s="61"/>
      <c r="T44" s="61"/>
    </row>
    <row r="45" spans="1:20" ht="15.75">
      <c r="A45" s="32">
        <v>34</v>
      </c>
      <c r="B45" s="33" t="s">
        <v>44</v>
      </c>
      <c r="C45" s="52">
        <v>4</v>
      </c>
      <c r="D45" s="57">
        <f>+C45/$C$87</f>
        <v>0.06557377049180328</v>
      </c>
      <c r="E45" s="24">
        <v>0.36</v>
      </c>
      <c r="F45" s="52">
        <v>1</v>
      </c>
      <c r="G45" s="53">
        <f>+F45/$F$87</f>
        <v>0.01639344262295082</v>
      </c>
      <c r="H45" s="24" t="s">
        <v>12</v>
      </c>
      <c r="I45" s="54">
        <f>IF(D45&gt;=G45,E45,H45)</f>
        <v>0.36</v>
      </c>
      <c r="J45" s="78"/>
      <c r="K45" s="89" t="e">
        <f>+IF(VLOOKUP(J45,CODIGOS!$A:$C,3,FALSE)=B45,"OK","REVISAR")</f>
        <v>#N/A</v>
      </c>
      <c r="L45" s="88"/>
      <c r="M45" s="61"/>
      <c r="N45" s="88"/>
      <c r="O45" s="61"/>
      <c r="P45" s="61"/>
      <c r="Q45" s="61"/>
      <c r="R45" s="61"/>
      <c r="S45" s="61"/>
      <c r="T45" s="61"/>
    </row>
    <row r="46" spans="1:20" ht="15.75">
      <c r="A46" s="32">
        <v>35</v>
      </c>
      <c r="B46" s="33" t="s">
        <v>45</v>
      </c>
      <c r="C46" s="52">
        <v>1</v>
      </c>
      <c r="D46" s="57">
        <f>+C46/$C$87</f>
        <v>0.01639344262295082</v>
      </c>
      <c r="E46" s="24">
        <v>3000</v>
      </c>
      <c r="F46" s="52">
        <v>0</v>
      </c>
      <c r="G46" s="53">
        <f>+F46/$F$87</f>
        <v>0</v>
      </c>
      <c r="H46" s="24" t="s">
        <v>12</v>
      </c>
      <c r="I46" s="54">
        <f>IF(D46&gt;=G46,E46,H46)</f>
        <v>3000</v>
      </c>
      <c r="J46" s="78"/>
      <c r="K46" s="89" t="e">
        <f>+IF(VLOOKUP(J46,CODIGOS!$A:$C,3,FALSE)=B46,"OK","REVISAR")</f>
        <v>#N/A</v>
      </c>
      <c r="L46" s="88"/>
      <c r="M46" s="61"/>
      <c r="N46" s="88"/>
      <c r="O46" s="61"/>
      <c r="P46" s="61"/>
      <c r="Q46" s="61"/>
      <c r="R46" s="61"/>
      <c r="S46" s="61"/>
      <c r="T46" s="61"/>
    </row>
    <row r="47" spans="1:20" ht="15.75">
      <c r="A47" s="32">
        <v>36</v>
      </c>
      <c r="B47" s="33" t="s">
        <v>46</v>
      </c>
      <c r="C47" s="55">
        <v>0</v>
      </c>
      <c r="D47" s="57">
        <f>+C47/$C$87</f>
        <v>0</v>
      </c>
      <c r="E47" s="24" t="s">
        <v>12</v>
      </c>
      <c r="F47" s="55">
        <v>1</v>
      </c>
      <c r="G47" s="53">
        <f>+F47/$F$87</f>
        <v>0.01639344262295082</v>
      </c>
      <c r="H47" s="24">
        <v>7500</v>
      </c>
      <c r="I47" s="54">
        <f>IF(D47&gt;=G47,E47,H47)</f>
        <v>7500</v>
      </c>
      <c r="J47" s="78"/>
      <c r="K47" s="89" t="e">
        <f>+IF(VLOOKUP(J47,CODIGOS!$A:$C,3,FALSE)=B47,"OK","REVISAR")</f>
        <v>#N/A</v>
      </c>
      <c r="L47" s="88"/>
      <c r="M47" s="61"/>
      <c r="N47" s="88"/>
      <c r="O47" s="61"/>
      <c r="P47" s="61"/>
      <c r="Q47" s="61"/>
      <c r="R47" s="61"/>
      <c r="S47" s="61"/>
      <c r="T47" s="61"/>
    </row>
    <row r="48" spans="1:20" s="22" customFormat="1" ht="15.75">
      <c r="A48" s="32">
        <v>37</v>
      </c>
      <c r="B48" s="33" t="s">
        <v>47</v>
      </c>
      <c r="C48" s="52">
        <v>0</v>
      </c>
      <c r="D48" s="57">
        <f>+C48/$C$87</f>
        <v>0</v>
      </c>
      <c r="E48" s="24" t="s">
        <v>13</v>
      </c>
      <c r="F48" s="52">
        <v>2</v>
      </c>
      <c r="G48" s="53">
        <f>+F48/$F$87</f>
        <v>0.03278688524590164</v>
      </c>
      <c r="H48" s="24">
        <v>3320</v>
      </c>
      <c r="I48" s="54">
        <f>IF(D48&gt;=G48,E48,H48)</f>
        <v>3320</v>
      </c>
      <c r="J48" s="78"/>
      <c r="K48" s="89" t="e">
        <f>+IF(VLOOKUP(J48,CODIGOS!$A:$C,3,FALSE)=B48,"OK","REVISAR")</f>
        <v>#N/A</v>
      </c>
      <c r="L48" s="88"/>
      <c r="M48" s="61"/>
      <c r="N48" s="88"/>
      <c r="O48" s="61"/>
      <c r="P48" s="61"/>
      <c r="Q48" s="61"/>
      <c r="R48" s="61"/>
      <c r="S48" s="61"/>
      <c r="T48" s="61"/>
    </row>
    <row r="49" spans="1:20" s="22" customFormat="1" ht="15.75">
      <c r="A49" s="32">
        <v>38</v>
      </c>
      <c r="B49" s="33" t="s">
        <v>48</v>
      </c>
      <c r="C49" s="52">
        <v>0</v>
      </c>
      <c r="D49" s="57">
        <f>+C49/$C$87</f>
        <v>0</v>
      </c>
      <c r="E49" s="24" t="s">
        <v>13</v>
      </c>
      <c r="F49" s="52">
        <v>0</v>
      </c>
      <c r="G49" s="53">
        <f>+F49/$F$87</f>
        <v>0</v>
      </c>
      <c r="H49" s="24" t="s">
        <v>12</v>
      </c>
      <c r="I49" s="54" t="str">
        <f>IF(D49&gt;=G49,E49,H49)</f>
        <v>*</v>
      </c>
      <c r="J49" s="78"/>
      <c r="K49" s="89" t="e">
        <f>+IF(VLOOKUP(J49,CODIGOS!$A:$C,3,FALSE)=B49,"OK","REVISAR")</f>
        <v>#N/A</v>
      </c>
      <c r="L49" s="88"/>
      <c r="M49" s="61"/>
      <c r="N49" s="88"/>
      <c r="O49" s="61"/>
      <c r="P49" s="61"/>
      <c r="Q49" s="61"/>
      <c r="R49" s="61"/>
      <c r="S49" s="61"/>
      <c r="T49" s="61"/>
    </row>
    <row r="50" spans="1:20" s="22" customFormat="1" ht="15.75">
      <c r="A50" s="32">
        <v>39</v>
      </c>
      <c r="B50" s="33" t="s">
        <v>188</v>
      </c>
      <c r="C50" s="52">
        <v>0</v>
      </c>
      <c r="D50" s="57">
        <f>+C50/$C$87</f>
        <v>0</v>
      </c>
      <c r="E50" s="24" t="s">
        <v>13</v>
      </c>
      <c r="F50" s="52">
        <v>4</v>
      </c>
      <c r="G50" s="53">
        <f>+F50/$F$87</f>
        <v>0.06557377049180328</v>
      </c>
      <c r="H50" s="24">
        <v>100</v>
      </c>
      <c r="I50" s="54">
        <f>IF(D50&gt;=G50,E50,H50)</f>
        <v>100</v>
      </c>
      <c r="J50" s="78"/>
      <c r="K50" s="89" t="e">
        <f>+IF(VLOOKUP(J50,CODIGOS!$A:$C,3,FALSE)=B50,"OK","REVISAR")</f>
        <v>#N/A</v>
      </c>
      <c r="L50" s="88"/>
      <c r="M50" s="61"/>
      <c r="N50" s="88"/>
      <c r="O50" s="61"/>
      <c r="P50" s="61"/>
      <c r="Q50" s="61"/>
      <c r="R50" s="61"/>
      <c r="S50" s="61"/>
      <c r="T50" s="61"/>
    </row>
    <row r="51" spans="1:20" s="22" customFormat="1" ht="15.75">
      <c r="A51" s="32">
        <v>40</v>
      </c>
      <c r="B51" s="33" t="s">
        <v>182</v>
      </c>
      <c r="C51" s="52">
        <v>0</v>
      </c>
      <c r="D51" s="57">
        <f>+C51/$C$87</f>
        <v>0</v>
      </c>
      <c r="E51" s="24" t="s">
        <v>13</v>
      </c>
      <c r="F51" s="52">
        <v>0</v>
      </c>
      <c r="G51" s="53">
        <f>+F51/$F$87</f>
        <v>0</v>
      </c>
      <c r="H51" s="24" t="s">
        <v>12</v>
      </c>
      <c r="I51" s="54" t="str">
        <f>IF(D51&gt;=G51,E51,H51)</f>
        <v>*</v>
      </c>
      <c r="J51" s="78"/>
      <c r="K51" s="89" t="e">
        <f>+IF(VLOOKUP(J51,CODIGOS!$A:$C,3,FALSE)=B51,"OK","REVISAR")</f>
        <v>#N/A</v>
      </c>
      <c r="L51" s="88"/>
      <c r="M51" s="61"/>
      <c r="N51" s="88"/>
      <c r="O51" s="61"/>
      <c r="P51" s="61"/>
      <c r="Q51" s="61"/>
      <c r="R51" s="61"/>
      <c r="S51" s="61"/>
      <c r="T51" s="61"/>
    </row>
    <row r="52" spans="1:20" s="22" customFormat="1" ht="15.75">
      <c r="A52" s="32">
        <v>41</v>
      </c>
      <c r="B52" s="33" t="s">
        <v>186</v>
      </c>
      <c r="C52" s="52">
        <v>1</v>
      </c>
      <c r="D52" s="57">
        <f>+C52/$C$87</f>
        <v>0.01639344262295082</v>
      </c>
      <c r="E52" s="24">
        <v>1.022517112</v>
      </c>
      <c r="F52" s="52">
        <v>0</v>
      </c>
      <c r="G52" s="53">
        <f>+F52/$F$87</f>
        <v>0</v>
      </c>
      <c r="H52" s="24" t="s">
        <v>12</v>
      </c>
      <c r="I52" s="54">
        <f>IF(D52&gt;=G52,E52,H52)</f>
        <v>1.022517112</v>
      </c>
      <c r="J52" s="78"/>
      <c r="K52" s="89" t="e">
        <f>+IF(VLOOKUP(J52,CODIGOS!$A:$C,3,FALSE)=B52,"OK","REVISAR")</f>
        <v>#N/A</v>
      </c>
      <c r="L52" s="88"/>
      <c r="M52" s="61"/>
      <c r="N52" s="88"/>
      <c r="O52" s="61"/>
      <c r="P52" s="61"/>
      <c r="Q52" s="61"/>
      <c r="R52" s="61"/>
      <c r="S52" s="61"/>
      <c r="T52" s="61"/>
    </row>
    <row r="53" spans="1:20" s="22" customFormat="1" ht="15.75">
      <c r="A53" s="32">
        <v>42</v>
      </c>
      <c r="B53" s="33" t="s">
        <v>49</v>
      </c>
      <c r="C53" s="52">
        <v>0</v>
      </c>
      <c r="D53" s="57">
        <f>+C53/$C$87</f>
        <v>0</v>
      </c>
      <c r="E53" s="24" t="s">
        <v>12</v>
      </c>
      <c r="F53" s="52">
        <v>0</v>
      </c>
      <c r="G53" s="53">
        <f>+F53/$F$87</f>
        <v>0</v>
      </c>
      <c r="H53" s="24" t="s">
        <v>12</v>
      </c>
      <c r="I53" s="54" t="str">
        <f>IF(D53&gt;=G53,E53,H53)</f>
        <v> * </v>
      </c>
      <c r="J53" s="78"/>
      <c r="K53" s="89" t="e">
        <f>+IF(VLOOKUP(J53,CODIGOS!$A:$C,3,FALSE)=B53,"OK","REVISAR")</f>
        <v>#N/A</v>
      </c>
      <c r="L53" s="88"/>
      <c r="M53" s="61"/>
      <c r="N53" s="88"/>
      <c r="O53" s="61"/>
      <c r="P53" s="61"/>
      <c r="Q53" s="61"/>
      <c r="R53" s="61"/>
      <c r="S53" s="61"/>
      <c r="T53" s="61"/>
    </row>
    <row r="54" spans="1:20" s="22" customFormat="1" ht="15.75">
      <c r="A54" s="32">
        <v>43</v>
      </c>
      <c r="B54" s="33" t="s">
        <v>50</v>
      </c>
      <c r="C54" s="52">
        <v>0</v>
      </c>
      <c r="D54" s="57">
        <f>+C54/$C$87</f>
        <v>0</v>
      </c>
      <c r="E54" s="24" t="s">
        <v>13</v>
      </c>
      <c r="F54" s="52">
        <v>0</v>
      </c>
      <c r="G54" s="53">
        <f>+F54/$F$87</f>
        <v>0</v>
      </c>
      <c r="H54" s="24" t="s">
        <v>12</v>
      </c>
      <c r="I54" s="54" t="str">
        <f>IF(D54&gt;=G54,E54,H54)</f>
        <v>*</v>
      </c>
      <c r="J54" s="78"/>
      <c r="K54" s="89" t="e">
        <f>+IF(VLOOKUP(J54,CODIGOS!$A:$C,3,FALSE)=B54,"OK","REVISAR")</f>
        <v>#N/A</v>
      </c>
      <c r="L54" s="88"/>
      <c r="M54" s="61"/>
      <c r="N54" s="88"/>
      <c r="O54" s="61"/>
      <c r="P54" s="61"/>
      <c r="Q54" s="61"/>
      <c r="R54" s="61"/>
      <c r="S54" s="61"/>
      <c r="T54" s="61"/>
    </row>
    <row r="55" spans="1:20" s="22" customFormat="1" ht="15.75">
      <c r="A55" s="32">
        <v>44</v>
      </c>
      <c r="B55" s="33" t="s">
        <v>177</v>
      </c>
      <c r="C55" s="52">
        <v>0</v>
      </c>
      <c r="D55" s="57">
        <f>+C55/$C$87</f>
        <v>0</v>
      </c>
      <c r="E55" s="24" t="s">
        <v>13</v>
      </c>
      <c r="F55" s="52">
        <v>0</v>
      </c>
      <c r="G55" s="53">
        <f>+F55/$F$87</f>
        <v>0</v>
      </c>
      <c r="H55" s="24" t="s">
        <v>12</v>
      </c>
      <c r="I55" s="54" t="str">
        <f>IF(D55&gt;=G55,E55,H55)</f>
        <v>*</v>
      </c>
      <c r="J55" s="78"/>
      <c r="K55" s="89" t="e">
        <f>+IF(VLOOKUP(J55,CODIGOS!$A:$C,3,FALSE)=B55,"OK","REVISAR")</f>
        <v>#N/A</v>
      </c>
      <c r="L55" s="88"/>
      <c r="M55" s="61"/>
      <c r="N55" s="88"/>
      <c r="O55" s="61"/>
      <c r="P55" s="61"/>
      <c r="Q55" s="61"/>
      <c r="R55" s="61"/>
      <c r="S55" s="61"/>
      <c r="T55" s="61"/>
    </row>
    <row r="56" spans="1:20" s="22" customFormat="1" ht="15.75">
      <c r="A56" s="32">
        <v>45</v>
      </c>
      <c r="B56" s="33" t="s">
        <v>181</v>
      </c>
      <c r="C56" s="52">
        <v>0</v>
      </c>
      <c r="D56" s="57">
        <f>+C56/$C$87</f>
        <v>0</v>
      </c>
      <c r="E56" s="24" t="s">
        <v>13</v>
      </c>
      <c r="F56" s="52">
        <v>0</v>
      </c>
      <c r="G56" s="53">
        <f>+F56/$F$87</f>
        <v>0</v>
      </c>
      <c r="H56" s="24" t="s">
        <v>12</v>
      </c>
      <c r="I56" s="54" t="str">
        <f>IF(D56&gt;=G56,E56,H56)</f>
        <v>*</v>
      </c>
      <c r="J56" s="78"/>
      <c r="K56" s="89" t="e">
        <f>+IF(VLOOKUP(J56,CODIGOS!$A:$C,3,FALSE)=B56,"OK","REVISAR")</f>
        <v>#N/A</v>
      </c>
      <c r="L56" s="88"/>
      <c r="M56" s="61"/>
      <c r="N56" s="88"/>
      <c r="O56" s="61"/>
      <c r="P56" s="61"/>
      <c r="Q56" s="61"/>
      <c r="R56" s="61"/>
      <c r="S56" s="61"/>
      <c r="T56" s="61"/>
    </row>
    <row r="57" spans="1:20" s="22" customFormat="1" ht="15.75">
      <c r="A57" s="32">
        <v>46</v>
      </c>
      <c r="B57" s="33" t="s">
        <v>51</v>
      </c>
      <c r="C57" s="52">
        <v>14</v>
      </c>
      <c r="D57" s="57">
        <f>+C57/$C$87</f>
        <v>0.22950819672131148</v>
      </c>
      <c r="E57" s="24">
        <v>49</v>
      </c>
      <c r="F57" s="52">
        <v>4</v>
      </c>
      <c r="G57" s="53">
        <f>+F57/$F$87</f>
        <v>0.06557377049180328</v>
      </c>
      <c r="H57" s="24">
        <v>45</v>
      </c>
      <c r="I57" s="54">
        <f>IF(D57&gt;=G57,E57,H57)</f>
        <v>49</v>
      </c>
      <c r="J57" s="78"/>
      <c r="K57" s="89" t="e">
        <f>+IF(VLOOKUP(J57,CODIGOS!$A:$C,3,FALSE)=B57,"OK","REVISAR")</f>
        <v>#N/A</v>
      </c>
      <c r="L57" s="88"/>
      <c r="M57" s="61"/>
      <c r="N57" s="88"/>
      <c r="O57" s="61"/>
      <c r="P57" s="61"/>
      <c r="Q57" s="61"/>
      <c r="R57" s="61"/>
      <c r="S57" s="61"/>
      <c r="T57" s="61"/>
    </row>
    <row r="58" spans="1:20" s="22" customFormat="1" ht="15.75">
      <c r="A58" s="32">
        <v>47</v>
      </c>
      <c r="B58" s="33" t="s">
        <v>52</v>
      </c>
      <c r="C58" s="52">
        <v>0</v>
      </c>
      <c r="D58" s="57">
        <f>+C58/$C$87</f>
        <v>0</v>
      </c>
      <c r="E58" s="24" t="s">
        <v>12</v>
      </c>
      <c r="F58" s="52">
        <v>0</v>
      </c>
      <c r="G58" s="53">
        <f>+F58/$F$87</f>
        <v>0</v>
      </c>
      <c r="H58" s="24" t="s">
        <v>12</v>
      </c>
      <c r="I58" s="54" t="str">
        <f>IF(D58&gt;=G58,E58,H58)</f>
        <v> * </v>
      </c>
      <c r="J58" s="78"/>
      <c r="K58" s="89" t="e">
        <f>+IF(VLOOKUP(J58,CODIGOS!$A:$C,3,FALSE)=B58,"OK","REVISAR")</f>
        <v>#N/A</v>
      </c>
      <c r="L58" s="88"/>
      <c r="M58" s="61"/>
      <c r="N58" s="88"/>
      <c r="O58" s="61"/>
      <c r="P58" s="61"/>
      <c r="Q58" s="61"/>
      <c r="R58" s="61"/>
      <c r="S58" s="61"/>
      <c r="T58" s="61"/>
    </row>
    <row r="59" spans="1:20" s="22" customFormat="1" ht="15.75">
      <c r="A59" s="32">
        <v>48</v>
      </c>
      <c r="B59" s="33" t="s">
        <v>53</v>
      </c>
      <c r="C59" s="52">
        <v>0</v>
      </c>
      <c r="D59" s="57">
        <f>+C59/$C$87</f>
        <v>0</v>
      </c>
      <c r="E59" s="24" t="s">
        <v>12</v>
      </c>
      <c r="F59" s="52">
        <v>0</v>
      </c>
      <c r="G59" s="53">
        <f>+F59/$F$87</f>
        <v>0</v>
      </c>
      <c r="H59" s="24" t="s">
        <v>12</v>
      </c>
      <c r="I59" s="54" t="str">
        <f>IF(D59&gt;=G59,E59,H59)</f>
        <v> * </v>
      </c>
      <c r="J59" s="78"/>
      <c r="K59" s="89" t="e">
        <f>+IF(VLOOKUP(J59,CODIGOS!$A:$C,3,FALSE)=B59,"OK","REVISAR")</f>
        <v>#N/A</v>
      </c>
      <c r="L59" s="88"/>
      <c r="M59" s="61"/>
      <c r="N59" s="88"/>
      <c r="O59" s="61"/>
      <c r="P59" s="61"/>
      <c r="Q59" s="61"/>
      <c r="R59" s="61"/>
      <c r="S59" s="61"/>
      <c r="T59" s="61"/>
    </row>
    <row r="60" spans="1:20" s="23" customFormat="1" ht="15.75">
      <c r="A60" s="32">
        <v>49</v>
      </c>
      <c r="B60" s="33" t="s">
        <v>54</v>
      </c>
      <c r="C60" s="52">
        <v>0</v>
      </c>
      <c r="D60" s="57">
        <f>+C60/$C$87</f>
        <v>0</v>
      </c>
      <c r="E60" s="24" t="s">
        <v>13</v>
      </c>
      <c r="F60" s="52">
        <v>0</v>
      </c>
      <c r="G60" s="53">
        <f>+F60/$F$87</f>
        <v>0</v>
      </c>
      <c r="H60" s="24" t="s">
        <v>12</v>
      </c>
      <c r="I60" s="54" t="str">
        <f>IF(D60&gt;=G60,E60,H60)</f>
        <v>*</v>
      </c>
      <c r="J60" s="78"/>
      <c r="K60" s="89" t="e">
        <f>+IF(VLOOKUP(J60,CODIGOS!$A:$C,3,FALSE)=B60,"OK","REVISAR")</f>
        <v>#N/A</v>
      </c>
      <c r="L60" s="88"/>
      <c r="M60" s="61"/>
      <c r="N60" s="88"/>
      <c r="O60" s="61"/>
      <c r="P60" s="61"/>
      <c r="Q60" s="61"/>
      <c r="R60" s="61"/>
      <c r="S60" s="61"/>
      <c r="T60" s="61"/>
    </row>
    <row r="61" spans="1:20" s="22" customFormat="1" ht="15.75">
      <c r="A61" s="32">
        <v>50</v>
      </c>
      <c r="B61" s="33" t="s">
        <v>55</v>
      </c>
      <c r="C61" s="52">
        <v>3</v>
      </c>
      <c r="D61" s="57">
        <f>+C61/$C$87</f>
        <v>0.04918032786885246</v>
      </c>
      <c r="E61" s="24">
        <v>0.56</v>
      </c>
      <c r="F61" s="52">
        <v>0</v>
      </c>
      <c r="G61" s="53">
        <f>+F61/$F$87</f>
        <v>0</v>
      </c>
      <c r="H61" s="24" t="s">
        <v>12</v>
      </c>
      <c r="I61" s="54">
        <f>IF(D61&gt;=G61,E61,H61)</f>
        <v>0.56</v>
      </c>
      <c r="J61" s="78"/>
      <c r="K61" s="89" t="e">
        <f>+IF(VLOOKUP(J61,CODIGOS!$A:$C,3,FALSE)=B61,"OK","REVISAR")</f>
        <v>#N/A</v>
      </c>
      <c r="L61" s="88"/>
      <c r="M61" s="61"/>
      <c r="N61" s="88"/>
      <c r="O61" s="61"/>
      <c r="P61" s="61"/>
      <c r="Q61" s="61"/>
      <c r="R61" s="61"/>
      <c r="S61" s="61"/>
      <c r="T61" s="61"/>
    </row>
    <row r="62" spans="1:20" s="22" customFormat="1" ht="15.75">
      <c r="A62" s="32">
        <v>51</v>
      </c>
      <c r="B62" s="33" t="s">
        <v>56</v>
      </c>
      <c r="C62" s="52">
        <v>0</v>
      </c>
      <c r="D62" s="57">
        <f>+C62/$C$87</f>
        <v>0</v>
      </c>
      <c r="E62" s="24" t="s">
        <v>12</v>
      </c>
      <c r="F62" s="52">
        <v>0</v>
      </c>
      <c r="G62" s="53">
        <f>+F62/$F$87</f>
        <v>0</v>
      </c>
      <c r="H62" s="24" t="s">
        <v>12</v>
      </c>
      <c r="I62" s="54" t="str">
        <f>IF(D62&gt;=G62,E62,H62)</f>
        <v> * </v>
      </c>
      <c r="J62" s="78"/>
      <c r="K62" s="89" t="e">
        <f>+IF(VLOOKUP(J62,CODIGOS!$A:$C,3,FALSE)=B62,"OK","REVISAR")</f>
        <v>#N/A</v>
      </c>
      <c r="L62" s="88"/>
      <c r="M62" s="61"/>
      <c r="N62" s="88"/>
      <c r="O62" s="61"/>
      <c r="P62" s="61"/>
      <c r="Q62" s="61"/>
      <c r="R62" s="61"/>
      <c r="S62" s="61"/>
      <c r="T62" s="61"/>
    </row>
    <row r="63" spans="1:20" s="22" customFormat="1" ht="15.75">
      <c r="A63" s="32">
        <v>52</v>
      </c>
      <c r="B63" s="56" t="s">
        <v>57</v>
      </c>
      <c r="C63" s="55">
        <v>5</v>
      </c>
      <c r="D63" s="57">
        <f>+C63/$C$87</f>
        <v>0.08196721311475409</v>
      </c>
      <c r="E63" s="58">
        <v>2.7</v>
      </c>
      <c r="F63" s="55">
        <v>2</v>
      </c>
      <c r="G63" s="53">
        <f>+F63/$F$87</f>
        <v>0.03278688524590164</v>
      </c>
      <c r="H63" s="58">
        <v>2.7</v>
      </c>
      <c r="I63" s="54">
        <f>IF(D63&gt;=G63,E63,H63)</f>
        <v>2.7</v>
      </c>
      <c r="J63" s="78"/>
      <c r="K63" s="89" t="e">
        <f>+IF(VLOOKUP(J63,CODIGOS!$A:$C,3,FALSE)=B63,"OK","REVISAR")</f>
        <v>#N/A</v>
      </c>
      <c r="L63" s="61"/>
      <c r="M63" s="61"/>
      <c r="N63" s="88"/>
      <c r="O63" s="61"/>
      <c r="P63" s="61"/>
      <c r="Q63" s="61"/>
      <c r="R63" s="61"/>
      <c r="S63" s="61"/>
      <c r="T63" s="61"/>
    </row>
    <row r="64" spans="1:20" s="22" customFormat="1" ht="15.75">
      <c r="A64" s="32">
        <v>53</v>
      </c>
      <c r="B64" s="33" t="s">
        <v>58</v>
      </c>
      <c r="C64" s="52">
        <v>0</v>
      </c>
      <c r="D64" s="57">
        <f>+C64/$C$87</f>
        <v>0</v>
      </c>
      <c r="E64" s="24" t="s">
        <v>13</v>
      </c>
      <c r="F64" s="52">
        <v>0</v>
      </c>
      <c r="G64" s="53">
        <f>+F64/$F$87</f>
        <v>0</v>
      </c>
      <c r="H64" s="24" t="s">
        <v>12</v>
      </c>
      <c r="I64" s="54" t="str">
        <f>IF(D64&gt;=G64,E64,H64)</f>
        <v>*</v>
      </c>
      <c r="J64" s="78"/>
      <c r="K64" s="89" t="e">
        <f>+IF(VLOOKUP(J64,CODIGOS!$A:$C,3,FALSE)=B64,"OK","REVISAR")</f>
        <v>#N/A</v>
      </c>
      <c r="L64" s="88"/>
      <c r="M64" s="61"/>
      <c r="N64" s="88"/>
      <c r="O64" s="61"/>
      <c r="P64" s="61"/>
      <c r="Q64" s="61"/>
      <c r="R64" s="61"/>
      <c r="S64" s="61"/>
      <c r="T64" s="61"/>
    </row>
    <row r="65" spans="1:20" s="22" customFormat="1" ht="15.75">
      <c r="A65" s="32">
        <v>54</v>
      </c>
      <c r="B65" s="33" t="s">
        <v>59</v>
      </c>
      <c r="C65" s="52">
        <v>0</v>
      </c>
      <c r="D65" s="57">
        <f>+C65/$C$87</f>
        <v>0</v>
      </c>
      <c r="E65" s="24" t="s">
        <v>13</v>
      </c>
      <c r="F65" s="52">
        <v>0</v>
      </c>
      <c r="G65" s="53">
        <f>+F65/$F$87</f>
        <v>0</v>
      </c>
      <c r="H65" s="24" t="s">
        <v>12</v>
      </c>
      <c r="I65" s="54" t="str">
        <f>IF(D65&gt;=G65,E65,H65)</f>
        <v>*</v>
      </c>
      <c r="J65" s="78"/>
      <c r="K65" s="89" t="e">
        <f>+IF(VLOOKUP(J65,CODIGOS!$A:$C,3,FALSE)=B65,"OK","REVISAR")</f>
        <v>#N/A</v>
      </c>
      <c r="L65" s="88"/>
      <c r="M65" s="61"/>
      <c r="N65" s="88"/>
      <c r="O65" s="61"/>
      <c r="P65" s="61"/>
      <c r="Q65" s="61"/>
      <c r="R65" s="61"/>
      <c r="S65" s="61"/>
      <c r="T65" s="61"/>
    </row>
    <row r="66" spans="1:20" s="22" customFormat="1" ht="15.75">
      <c r="A66" s="32">
        <v>55</v>
      </c>
      <c r="B66" s="33" t="s">
        <v>60</v>
      </c>
      <c r="C66" s="52">
        <v>0</v>
      </c>
      <c r="D66" s="57">
        <f>+C66/$C$87</f>
        <v>0</v>
      </c>
      <c r="E66" s="24" t="s">
        <v>12</v>
      </c>
      <c r="F66" s="52">
        <v>1</v>
      </c>
      <c r="G66" s="53">
        <f>+F66/$F$87</f>
        <v>0.01639344262295082</v>
      </c>
      <c r="H66" s="24">
        <v>14.09</v>
      </c>
      <c r="I66" s="54">
        <f>IF(D66&gt;=G66,E66,H66)</f>
        <v>14.09</v>
      </c>
      <c r="J66" s="78"/>
      <c r="K66" s="89" t="e">
        <f>+IF(VLOOKUP(J66,CODIGOS!$A:$C,3,FALSE)=B66,"OK","REVISAR")</f>
        <v>#N/A</v>
      </c>
      <c r="L66" s="88"/>
      <c r="M66" s="61"/>
      <c r="N66" s="88"/>
      <c r="O66" s="61"/>
      <c r="P66" s="61"/>
      <c r="Q66" s="61"/>
      <c r="R66" s="61"/>
      <c r="S66" s="61"/>
      <c r="T66" s="61"/>
    </row>
    <row r="67" spans="1:20" s="22" customFormat="1" ht="15.75">
      <c r="A67" s="32">
        <v>56</v>
      </c>
      <c r="B67" s="33" t="s">
        <v>61</v>
      </c>
      <c r="C67" s="52">
        <v>0</v>
      </c>
      <c r="D67" s="57">
        <f>+C67/$C$87</f>
        <v>0</v>
      </c>
      <c r="E67" s="24" t="s">
        <v>12</v>
      </c>
      <c r="F67" s="52">
        <v>3</v>
      </c>
      <c r="G67" s="53">
        <f>+F67/$F$87</f>
        <v>0.04918032786885246</v>
      </c>
      <c r="H67" s="24">
        <v>11.25</v>
      </c>
      <c r="I67" s="54">
        <f>IF(D67&gt;=G67,E67,H67)</f>
        <v>11.25</v>
      </c>
      <c r="J67" s="78"/>
      <c r="K67" s="89" t="e">
        <f>+IF(VLOOKUP(J67,CODIGOS!$A:$C,3,FALSE)=B67,"OK","REVISAR")</f>
        <v>#N/A</v>
      </c>
      <c r="L67" s="88"/>
      <c r="M67" s="61"/>
      <c r="N67" s="88"/>
      <c r="O67" s="61"/>
      <c r="P67" s="61"/>
      <c r="Q67" s="61"/>
      <c r="R67" s="61"/>
      <c r="S67" s="61"/>
      <c r="T67" s="61"/>
    </row>
    <row r="68" spans="1:20" ht="15.75">
      <c r="A68" s="32">
        <v>57</v>
      </c>
      <c r="B68" s="40" t="s">
        <v>62</v>
      </c>
      <c r="C68" s="52">
        <v>0</v>
      </c>
      <c r="D68" s="57">
        <f>+C68/$C$87</f>
        <v>0</v>
      </c>
      <c r="E68" s="24" t="s">
        <v>12</v>
      </c>
      <c r="F68" s="52">
        <v>1</v>
      </c>
      <c r="G68" s="53">
        <f>+F68/$F$87</f>
        <v>0.01639344262295082</v>
      </c>
      <c r="H68" s="24">
        <v>2.6</v>
      </c>
      <c r="I68" s="54">
        <f>IF(D68&gt;=G68,E68,H68)</f>
        <v>2.6</v>
      </c>
      <c r="J68" s="78"/>
      <c r="K68" s="89" t="e">
        <f>+IF(VLOOKUP(J68,CODIGOS!$A:$C,3,FALSE)=B68,"OK","REVISAR")</f>
        <v>#N/A</v>
      </c>
      <c r="L68" s="88"/>
      <c r="M68" s="61"/>
      <c r="N68" s="88"/>
      <c r="O68" s="61"/>
      <c r="P68" s="61"/>
      <c r="Q68" s="61"/>
      <c r="R68" s="61"/>
      <c r="S68" s="61"/>
      <c r="T68" s="61"/>
    </row>
    <row r="69" spans="1:20" ht="15.75">
      <c r="A69" s="32">
        <v>58</v>
      </c>
      <c r="B69" s="33" t="s">
        <v>63</v>
      </c>
      <c r="C69" s="52">
        <v>0</v>
      </c>
      <c r="D69" s="57">
        <f>+C69/$C$87</f>
        <v>0</v>
      </c>
      <c r="E69" s="24" t="s">
        <v>12</v>
      </c>
      <c r="F69" s="52">
        <v>2</v>
      </c>
      <c r="G69" s="53">
        <f>+F69/$F$87</f>
        <v>0.03278688524590164</v>
      </c>
      <c r="H69" s="24">
        <v>15.92</v>
      </c>
      <c r="I69" s="54">
        <f>IF(D69&gt;=G69,E69,H69)</f>
        <v>15.92</v>
      </c>
      <c r="J69" s="78"/>
      <c r="K69" s="89" t="e">
        <f>+IF(VLOOKUP(J69,CODIGOS!$A:$C,3,FALSE)=B69,"OK","REVISAR")</f>
        <v>#N/A</v>
      </c>
      <c r="L69" s="88"/>
      <c r="M69" s="61"/>
      <c r="N69" s="88"/>
      <c r="O69" s="61"/>
      <c r="P69" s="61"/>
      <c r="Q69" s="61"/>
      <c r="R69" s="61"/>
      <c r="S69" s="61"/>
      <c r="T69" s="61"/>
    </row>
    <row r="70" spans="1:20" ht="15.75">
      <c r="A70" s="32">
        <v>59</v>
      </c>
      <c r="B70" s="33" t="s">
        <v>64</v>
      </c>
      <c r="C70" s="52">
        <v>0</v>
      </c>
      <c r="D70" s="57">
        <f>+C70/$C$87</f>
        <v>0</v>
      </c>
      <c r="E70" s="24" t="s">
        <v>13</v>
      </c>
      <c r="F70" s="52">
        <v>0</v>
      </c>
      <c r="G70" s="53">
        <f>+F70/$F$87</f>
        <v>0</v>
      </c>
      <c r="H70" s="24" t="s">
        <v>12</v>
      </c>
      <c r="I70" s="54" t="str">
        <f>IF(D70&gt;=G70,E70,H70)</f>
        <v>*</v>
      </c>
      <c r="J70" s="78"/>
      <c r="K70" s="89" t="e">
        <f>+IF(VLOOKUP(J70,CODIGOS!$A:$C,3,FALSE)=B70,"OK","REVISAR")</f>
        <v>#N/A</v>
      </c>
      <c r="L70" s="88"/>
      <c r="M70" s="61"/>
      <c r="N70" s="88"/>
      <c r="O70" s="61"/>
      <c r="P70" s="61"/>
      <c r="Q70" s="61"/>
      <c r="R70" s="61"/>
      <c r="S70" s="61"/>
      <c r="T70" s="61"/>
    </row>
    <row r="71" spans="1:20" ht="15.75">
      <c r="A71" s="32">
        <v>60</v>
      </c>
      <c r="B71" s="33" t="s">
        <v>65</v>
      </c>
      <c r="C71" s="52">
        <v>0</v>
      </c>
      <c r="D71" s="57">
        <f>+C71/$C$87</f>
        <v>0</v>
      </c>
      <c r="E71" s="24" t="s">
        <v>12</v>
      </c>
      <c r="F71" s="52">
        <v>0</v>
      </c>
      <c r="G71" s="53">
        <f>+F71/$F$87</f>
        <v>0</v>
      </c>
      <c r="H71" s="24" t="s">
        <v>12</v>
      </c>
      <c r="I71" s="54" t="str">
        <f>IF(D71&gt;=G71,E71,H71)</f>
        <v> * </v>
      </c>
      <c r="J71" s="78"/>
      <c r="K71" s="89" t="e">
        <f>+IF(VLOOKUP(J71,CODIGOS!$A:$C,3,FALSE)=B71,"OK","REVISAR")</f>
        <v>#N/A</v>
      </c>
      <c r="L71" s="88"/>
      <c r="M71" s="61"/>
      <c r="N71" s="88"/>
      <c r="O71" s="61"/>
      <c r="P71" s="61"/>
      <c r="Q71" s="61"/>
      <c r="R71" s="61"/>
      <c r="S71" s="61"/>
      <c r="T71" s="61"/>
    </row>
    <row r="72" spans="1:20" ht="15.75">
      <c r="A72" s="32">
        <v>61</v>
      </c>
      <c r="B72" s="33" t="s">
        <v>66</v>
      </c>
      <c r="C72" s="52">
        <v>0</v>
      </c>
      <c r="D72" s="57">
        <f>+C72/$C$87</f>
        <v>0</v>
      </c>
      <c r="E72" s="24" t="s">
        <v>12</v>
      </c>
      <c r="F72" s="52">
        <v>1</v>
      </c>
      <c r="G72" s="53">
        <f>+F72/$F$87</f>
        <v>0.01639344262295082</v>
      </c>
      <c r="H72" s="24">
        <v>2.29</v>
      </c>
      <c r="I72" s="54">
        <f>IF(D72&gt;=G72,E72,H72)</f>
        <v>2.29</v>
      </c>
      <c r="J72" s="78"/>
      <c r="K72" s="89" t="e">
        <f>+IF(VLOOKUP(J72,CODIGOS!$A:$C,3,FALSE)=B72,"OK","REVISAR")</f>
        <v>#N/A</v>
      </c>
      <c r="L72" s="88"/>
      <c r="M72" s="61"/>
      <c r="N72" s="88"/>
      <c r="O72" s="61"/>
      <c r="P72" s="61"/>
      <c r="Q72" s="61"/>
      <c r="R72" s="61"/>
      <c r="S72" s="61"/>
      <c r="T72" s="61"/>
    </row>
    <row r="73" spans="1:20" ht="15.75">
      <c r="A73" s="32">
        <v>62</v>
      </c>
      <c r="B73" s="33" t="s">
        <v>67</v>
      </c>
      <c r="C73" s="52">
        <v>0</v>
      </c>
      <c r="D73" s="57">
        <f>+C73/$C$87</f>
        <v>0</v>
      </c>
      <c r="E73" s="24" t="s">
        <v>12</v>
      </c>
      <c r="F73" s="52">
        <v>0</v>
      </c>
      <c r="G73" s="53">
        <f>+F73/$F$87</f>
        <v>0</v>
      </c>
      <c r="H73" s="24" t="s">
        <v>12</v>
      </c>
      <c r="I73" s="54" t="str">
        <f>IF(D73&gt;=G73,E73,H73)</f>
        <v> * </v>
      </c>
      <c r="J73" s="78"/>
      <c r="K73" s="89" t="e">
        <f>+IF(VLOOKUP(J73,CODIGOS!$A:$C,3,FALSE)=B73,"OK","REVISAR")</f>
        <v>#N/A</v>
      </c>
      <c r="L73" s="88"/>
      <c r="M73" s="61"/>
      <c r="N73" s="88"/>
      <c r="O73" s="61"/>
      <c r="P73" s="61"/>
      <c r="Q73" s="61"/>
      <c r="R73" s="61"/>
      <c r="S73" s="61"/>
      <c r="T73" s="61"/>
    </row>
    <row r="74" spans="1:20" ht="15.75">
      <c r="A74" s="32">
        <v>63</v>
      </c>
      <c r="B74" s="33" t="s">
        <v>68</v>
      </c>
      <c r="C74" s="52">
        <v>21</v>
      </c>
      <c r="D74" s="57">
        <f>+C74/$C$87</f>
        <v>0.3442622950819672</v>
      </c>
      <c r="E74" s="24" t="s">
        <v>12</v>
      </c>
      <c r="F74" s="52">
        <v>1</v>
      </c>
      <c r="G74" s="53">
        <f>+F74/$F$87</f>
        <v>0.01639344262295082</v>
      </c>
      <c r="H74" s="24" t="s">
        <v>12</v>
      </c>
      <c r="I74" s="54" t="str">
        <f>IF(D74&gt;=G74,E74,H74)</f>
        <v> * </v>
      </c>
      <c r="J74" s="78"/>
      <c r="K74" s="89" t="e">
        <f>+IF(VLOOKUP(J74,CODIGOS!$A:$C,3,FALSE)=B74,"OK","REVISAR")</f>
        <v>#N/A</v>
      </c>
      <c r="L74" s="88"/>
      <c r="M74" s="61"/>
      <c r="N74" s="88"/>
      <c r="O74" s="61"/>
      <c r="P74" s="61"/>
      <c r="Q74" s="61"/>
      <c r="R74" s="61"/>
      <c r="S74" s="61"/>
      <c r="T74" s="61"/>
    </row>
    <row r="75" spans="1:20" s="22" customFormat="1" ht="15.75">
      <c r="A75" s="32">
        <v>64</v>
      </c>
      <c r="B75" s="33" t="s">
        <v>69</v>
      </c>
      <c r="C75" s="52">
        <v>12</v>
      </c>
      <c r="D75" s="57">
        <f>+C75/$C$87</f>
        <v>0.19672131147540983</v>
      </c>
      <c r="E75" s="24">
        <v>7</v>
      </c>
      <c r="F75" s="52">
        <v>10</v>
      </c>
      <c r="G75" s="53">
        <f>+F75/$F$87</f>
        <v>0.16393442622950818</v>
      </c>
      <c r="H75" s="24" t="s">
        <v>12</v>
      </c>
      <c r="I75" s="54">
        <f>IF(D75&gt;=G75,E75,H75)</f>
        <v>7</v>
      </c>
      <c r="J75" s="78"/>
      <c r="K75" s="89" t="e">
        <f>+IF(VLOOKUP(J75,CODIGOS!$A:$C,3,FALSE)=B75,"OK","REVISAR")</f>
        <v>#N/A</v>
      </c>
      <c r="L75" s="88"/>
      <c r="M75" s="61"/>
      <c r="N75" s="88"/>
      <c r="O75" s="61"/>
      <c r="P75" s="61"/>
      <c r="Q75" s="61"/>
      <c r="R75" s="61"/>
      <c r="S75" s="61"/>
      <c r="T75" s="61"/>
    </row>
    <row r="76" spans="1:20" ht="15.75">
      <c r="A76" s="32">
        <v>65</v>
      </c>
      <c r="B76" s="33" t="s">
        <v>70</v>
      </c>
      <c r="C76" s="52">
        <v>0</v>
      </c>
      <c r="D76" s="57">
        <f>+C76/$C$87</f>
        <v>0</v>
      </c>
      <c r="E76" s="24" t="s">
        <v>13</v>
      </c>
      <c r="F76" s="52">
        <v>1</v>
      </c>
      <c r="G76" s="53">
        <f>+F76/$F$87</f>
        <v>0.01639344262295082</v>
      </c>
      <c r="H76" s="24">
        <v>4.85</v>
      </c>
      <c r="I76" s="54">
        <f>IF(D76&gt;=G76,E76,H76)</f>
        <v>4.85</v>
      </c>
      <c r="J76" s="78"/>
      <c r="K76" s="89" t="e">
        <f>+IF(VLOOKUP(J76,CODIGOS!$A:$C,3,FALSE)=B76,"OK","REVISAR")</f>
        <v>#N/A</v>
      </c>
      <c r="L76" s="88"/>
      <c r="M76" s="61"/>
      <c r="N76" s="88"/>
      <c r="O76" s="61"/>
      <c r="P76" s="61"/>
      <c r="Q76" s="61"/>
      <c r="R76" s="61"/>
      <c r="S76" s="61"/>
      <c r="T76" s="61"/>
    </row>
    <row r="77" spans="1:20" ht="15.75">
      <c r="A77" s="32">
        <v>66</v>
      </c>
      <c r="B77" s="33" t="s">
        <v>71</v>
      </c>
      <c r="C77" s="52">
        <v>0</v>
      </c>
      <c r="D77" s="57">
        <f>+C77/$C$87</f>
        <v>0</v>
      </c>
      <c r="E77" s="24" t="s">
        <v>12</v>
      </c>
      <c r="F77" s="52">
        <v>1</v>
      </c>
      <c r="G77" s="53">
        <f>+F77/$F$87</f>
        <v>0.01639344262295082</v>
      </c>
      <c r="H77" s="24">
        <v>13.46</v>
      </c>
      <c r="I77" s="54">
        <f>IF(D77&gt;=G77,E77,H77)</f>
        <v>13.46</v>
      </c>
      <c r="J77" s="78"/>
      <c r="K77" s="89" t="e">
        <f>+IF(VLOOKUP(J77,CODIGOS!$A:$C,3,FALSE)=B77,"OK","REVISAR")</f>
        <v>#N/A</v>
      </c>
      <c r="L77" s="88"/>
      <c r="M77" s="61"/>
      <c r="N77" s="88"/>
      <c r="O77" s="61"/>
      <c r="P77" s="61"/>
      <c r="Q77" s="61"/>
      <c r="R77" s="61"/>
      <c r="S77" s="61"/>
      <c r="T77" s="61"/>
    </row>
    <row r="78" spans="1:20" ht="15.75">
      <c r="A78" s="32">
        <v>67</v>
      </c>
      <c r="B78" s="33" t="s">
        <v>72</v>
      </c>
      <c r="C78" s="52">
        <v>0</v>
      </c>
      <c r="D78" s="57">
        <f>+C78/$C$87</f>
        <v>0</v>
      </c>
      <c r="E78" s="24" t="s">
        <v>12</v>
      </c>
      <c r="F78" s="52">
        <v>1</v>
      </c>
      <c r="G78" s="53">
        <f>+F78/$F$87</f>
        <v>0.01639344262295082</v>
      </c>
      <c r="H78" s="24">
        <v>2.26</v>
      </c>
      <c r="I78" s="54">
        <f>IF(D78&gt;=G78,E78,H78)</f>
        <v>2.26</v>
      </c>
      <c r="J78" s="78"/>
      <c r="K78" s="89" t="e">
        <f>+IF(VLOOKUP(J78,CODIGOS!$A:$C,3,FALSE)=B78,"OK","REVISAR")</f>
        <v>#N/A</v>
      </c>
      <c r="L78" s="88"/>
      <c r="M78" s="61"/>
      <c r="N78" s="88"/>
      <c r="O78" s="61"/>
      <c r="P78" s="61"/>
      <c r="Q78" s="61"/>
      <c r="R78" s="61"/>
      <c r="S78" s="61"/>
      <c r="T78" s="61"/>
    </row>
    <row r="79" spans="1:20" ht="15.75">
      <c r="A79" s="32">
        <v>68</v>
      </c>
      <c r="B79" s="33" t="s">
        <v>73</v>
      </c>
      <c r="C79" s="52">
        <v>0</v>
      </c>
      <c r="D79" s="57">
        <f>+C79/$C$87</f>
        <v>0</v>
      </c>
      <c r="E79" s="24" t="s">
        <v>12</v>
      </c>
      <c r="F79" s="52">
        <v>0</v>
      </c>
      <c r="G79" s="53">
        <f>+F79/$F$87</f>
        <v>0</v>
      </c>
      <c r="H79" s="24" t="s">
        <v>12</v>
      </c>
      <c r="I79" s="54" t="str">
        <f>IF(D79&gt;=G79,E79,H79)</f>
        <v> * </v>
      </c>
      <c r="J79" s="78"/>
      <c r="K79" s="89" t="e">
        <f>+IF(VLOOKUP(J79,CODIGOS!$A:$C,3,FALSE)=B79,"OK","REVISAR")</f>
        <v>#N/A</v>
      </c>
      <c r="L79" s="88"/>
      <c r="M79" s="61"/>
      <c r="N79" s="88"/>
      <c r="O79" s="61"/>
      <c r="P79" s="61"/>
      <c r="Q79" s="61"/>
      <c r="R79" s="61"/>
      <c r="S79" s="61"/>
      <c r="T79" s="61"/>
    </row>
    <row r="80" spans="1:20" s="22" customFormat="1" ht="15.75">
      <c r="A80" s="32">
        <v>69</v>
      </c>
      <c r="B80" s="33" t="s">
        <v>74</v>
      </c>
      <c r="C80" s="52">
        <v>3</v>
      </c>
      <c r="D80" s="57">
        <f>+C80/$C$87</f>
        <v>0.04918032786885246</v>
      </c>
      <c r="E80" s="24">
        <v>0.6</v>
      </c>
      <c r="F80" s="52">
        <v>3</v>
      </c>
      <c r="G80" s="53">
        <f>+F80/$F$87</f>
        <v>0.04918032786885246</v>
      </c>
      <c r="H80" s="24">
        <v>0.75</v>
      </c>
      <c r="I80" s="54">
        <f>+H80</f>
        <v>0.75</v>
      </c>
      <c r="J80" s="78"/>
      <c r="K80" s="89" t="e">
        <f>+IF(VLOOKUP(J80,CODIGOS!$A:$C,3,FALSE)=B80,"OK","REVISAR")</f>
        <v>#N/A</v>
      </c>
      <c r="L80" s="88"/>
      <c r="M80" s="61"/>
      <c r="N80" s="88"/>
      <c r="O80" s="61"/>
      <c r="P80" s="61"/>
      <c r="Q80" s="61"/>
      <c r="R80" s="61"/>
      <c r="S80" s="61"/>
      <c r="T80" s="61"/>
    </row>
    <row r="81" spans="1:20" ht="15" customHeight="1">
      <c r="A81" s="32">
        <v>70</v>
      </c>
      <c r="B81" s="33" t="s">
        <v>75</v>
      </c>
      <c r="C81" s="52">
        <v>0</v>
      </c>
      <c r="D81" s="57">
        <f>+C81/$C$87</f>
        <v>0</v>
      </c>
      <c r="E81" s="24" t="s">
        <v>13</v>
      </c>
      <c r="F81" s="52">
        <v>0</v>
      </c>
      <c r="G81" s="53">
        <f>+F81/$F$87</f>
        <v>0</v>
      </c>
      <c r="H81" s="24" t="s">
        <v>12</v>
      </c>
      <c r="I81" s="54" t="str">
        <f>IF(D81&gt;=G81,E81,H81)</f>
        <v>*</v>
      </c>
      <c r="J81" s="78"/>
      <c r="K81" s="89" t="e">
        <f>+IF(VLOOKUP(J81,CODIGOS!$A:$C,3,FALSE)=B81,"OK","REVISAR")</f>
        <v>#N/A</v>
      </c>
      <c r="L81" s="88"/>
      <c r="M81" s="61"/>
      <c r="N81" s="88"/>
      <c r="O81" s="61"/>
      <c r="P81" s="61"/>
      <c r="Q81" s="61"/>
      <c r="R81" s="61"/>
      <c r="S81" s="61"/>
      <c r="T81" s="61"/>
    </row>
    <row r="82" spans="1:20" ht="15" customHeight="1">
      <c r="A82" s="32">
        <v>71</v>
      </c>
      <c r="B82" s="33" t="s">
        <v>76</v>
      </c>
      <c r="C82" s="52">
        <v>0</v>
      </c>
      <c r="D82" s="57">
        <f>+C82/$C$87</f>
        <v>0</v>
      </c>
      <c r="E82" s="24" t="s">
        <v>12</v>
      </c>
      <c r="F82" s="52">
        <v>0</v>
      </c>
      <c r="G82" s="53">
        <f>+F82/$F$87</f>
        <v>0</v>
      </c>
      <c r="H82" s="24" t="s">
        <v>12</v>
      </c>
      <c r="I82" s="54" t="str">
        <f>IF(D82&gt;=G82,E82,H82)</f>
        <v> * </v>
      </c>
      <c r="J82" s="78"/>
      <c r="K82" s="89" t="e">
        <f>+IF(VLOOKUP(J82,CODIGOS!$A:$C,3,FALSE)=B82,"OK","REVISAR")</f>
        <v>#N/A</v>
      </c>
      <c r="L82" s="88"/>
      <c r="M82" s="61"/>
      <c r="N82" s="88"/>
      <c r="O82" s="61"/>
      <c r="P82" s="61"/>
      <c r="Q82" s="61"/>
      <c r="R82" s="61"/>
      <c r="S82" s="61"/>
      <c r="T82" s="61"/>
    </row>
    <row r="83" spans="1:20" ht="15" customHeight="1">
      <c r="A83" s="32">
        <v>72</v>
      </c>
      <c r="B83" s="33" t="s">
        <v>77</v>
      </c>
      <c r="C83" s="52">
        <v>0</v>
      </c>
      <c r="D83" s="57">
        <f>+C83/$C$87</f>
        <v>0</v>
      </c>
      <c r="E83" s="24" t="s">
        <v>13</v>
      </c>
      <c r="F83" s="52">
        <v>4</v>
      </c>
      <c r="G83" s="53">
        <f>+F83/$F$87</f>
        <v>0.06557377049180328</v>
      </c>
      <c r="H83" s="24">
        <v>3.91</v>
      </c>
      <c r="I83" s="54">
        <f>IF(D83&gt;=G83,E83,H83)</f>
        <v>3.91</v>
      </c>
      <c r="J83" s="78"/>
      <c r="K83" s="89" t="e">
        <f>+IF(VLOOKUP(J83,CODIGOS!$A:$C,3,FALSE)=B83,"OK","REVISAR")</f>
        <v>#N/A</v>
      </c>
      <c r="L83" s="88"/>
      <c r="M83" s="61"/>
      <c r="N83" s="88"/>
      <c r="O83" s="61"/>
      <c r="P83" s="61"/>
      <c r="Q83" s="61"/>
      <c r="R83" s="61"/>
      <c r="S83" s="61"/>
      <c r="T83" s="61"/>
    </row>
    <row r="84" spans="1:20" ht="15" customHeight="1">
      <c r="A84" s="32">
        <v>73</v>
      </c>
      <c r="B84" s="33" t="s">
        <v>78</v>
      </c>
      <c r="C84" s="52">
        <v>3</v>
      </c>
      <c r="D84" s="57">
        <f>+C84/$C$87</f>
        <v>0.04918032786885246</v>
      </c>
      <c r="E84" s="24">
        <v>3.97</v>
      </c>
      <c r="F84" s="52">
        <v>0</v>
      </c>
      <c r="G84" s="53">
        <f>+F84/$F$87</f>
        <v>0</v>
      </c>
      <c r="H84" s="24" t="s">
        <v>12</v>
      </c>
      <c r="I84" s="54">
        <f>IF(D84&gt;=G84,E84,H84)</f>
        <v>3.97</v>
      </c>
      <c r="J84" s="78"/>
      <c r="K84" s="89" t="e">
        <f>+IF(VLOOKUP(J84,CODIGOS!$A:$C,3,FALSE)=B84,"OK","REVISAR")</f>
        <v>#N/A</v>
      </c>
      <c r="L84" s="88"/>
      <c r="M84" s="61"/>
      <c r="N84" s="88"/>
      <c r="O84" s="61"/>
      <c r="P84" s="61"/>
      <c r="Q84" s="61"/>
      <c r="R84" s="61"/>
      <c r="S84" s="61"/>
      <c r="T84" s="61"/>
    </row>
    <row r="85" spans="1:20" ht="15" customHeight="1">
      <c r="A85" s="32">
        <v>74</v>
      </c>
      <c r="B85" s="33" t="s">
        <v>79</v>
      </c>
      <c r="C85" s="52">
        <v>0</v>
      </c>
      <c r="D85" s="57">
        <f>+C85/$C$87</f>
        <v>0</v>
      </c>
      <c r="E85" s="24" t="s">
        <v>12</v>
      </c>
      <c r="F85" s="52">
        <v>1</v>
      </c>
      <c r="G85" s="53">
        <f>+F85/$F$87</f>
        <v>0.01639344262295082</v>
      </c>
      <c r="H85" s="24">
        <v>2.82</v>
      </c>
      <c r="I85" s="54">
        <f>IF(D85&gt;=G85,E85,H85)</f>
        <v>2.82</v>
      </c>
      <c r="J85" s="78"/>
      <c r="K85" s="89" t="e">
        <f>+IF(VLOOKUP(J85,CODIGOS!$A:$C,3,FALSE)=B85,"OK","REVISAR")</f>
        <v>#N/A</v>
      </c>
      <c r="L85" s="88"/>
      <c r="M85" s="61"/>
      <c r="N85" s="88"/>
      <c r="O85" s="61"/>
      <c r="P85" s="61"/>
      <c r="Q85" s="61"/>
      <c r="R85" s="61"/>
      <c r="S85" s="61"/>
      <c r="T85" s="61"/>
    </row>
    <row r="86" spans="1:18" ht="15.75">
      <c r="A86" s="32"/>
      <c r="B86" s="33"/>
      <c r="C86" s="52"/>
      <c r="D86" s="53"/>
      <c r="E86" s="24"/>
      <c r="F86" s="52"/>
      <c r="G86" s="53"/>
      <c r="H86" s="24"/>
      <c r="I86" s="54"/>
      <c r="J86" s="78"/>
      <c r="K86" s="64"/>
      <c r="M86" s="61"/>
      <c r="O86" s="61"/>
      <c r="P86" s="61"/>
      <c r="Q86" s="61"/>
      <c r="R86" s="61"/>
    </row>
    <row r="87" spans="1:18" ht="15.75">
      <c r="A87" s="32"/>
      <c r="B87" s="16" t="s">
        <v>80</v>
      </c>
      <c r="C87" s="25">
        <v>61</v>
      </c>
      <c r="D87" s="15"/>
      <c r="E87" s="15"/>
      <c r="F87" s="80">
        <v>61</v>
      </c>
      <c r="G87" s="15"/>
      <c r="H87" s="1"/>
      <c r="I87" s="1"/>
      <c r="J87" s="78"/>
      <c r="K87" s="62"/>
      <c r="L87" s="61"/>
      <c r="M87" s="61"/>
      <c r="N87" s="61"/>
      <c r="O87" s="61"/>
      <c r="P87" s="61"/>
      <c r="Q87" s="61"/>
      <c r="R87" s="61"/>
    </row>
    <row r="88" spans="9:18" ht="12.75">
      <c r="I88" s="21"/>
      <c r="J88" s="77"/>
      <c r="K88" s="62"/>
      <c r="O88" s="61"/>
      <c r="P88" s="61"/>
      <c r="Q88" s="61"/>
      <c r="R88" s="61"/>
    </row>
    <row r="89" spans="2:9" ht="15.75">
      <c r="B89" s="91" t="s">
        <v>191</v>
      </c>
      <c r="C89" s="91"/>
      <c r="D89" s="91"/>
      <c r="E89" s="91"/>
      <c r="F89" s="91"/>
      <c r="G89" s="91"/>
      <c r="H89" s="91"/>
      <c r="I89" s="91"/>
    </row>
    <row r="90" spans="2:11" s="72" customFormat="1" ht="5.25" customHeight="1">
      <c r="B90" s="73">
        <v>1</v>
      </c>
      <c r="C90" s="74" t="s">
        <v>81</v>
      </c>
      <c r="G90" s="72" t="s">
        <v>174</v>
      </c>
      <c r="H90" s="75"/>
      <c r="I90" s="76"/>
      <c r="J90" s="61"/>
      <c r="K90" s="77"/>
    </row>
    <row r="91" spans="2:9" ht="15.75">
      <c r="B91" s="39">
        <f>+C5</f>
        <v>45419</v>
      </c>
      <c r="I91" s="21"/>
    </row>
    <row r="92" spans="2:3" ht="15.75">
      <c r="B92" s="67" t="s">
        <v>82</v>
      </c>
      <c r="C92" s="13"/>
    </row>
    <row r="93" ht="3" customHeight="1"/>
    <row r="94" spans="2:9" ht="15.75">
      <c r="B94" s="90" t="s">
        <v>83</v>
      </c>
      <c r="C94" s="90"/>
      <c r="D94" s="90"/>
      <c r="E94" s="90"/>
      <c r="F94" s="90"/>
      <c r="G94" s="90"/>
      <c r="H94" s="90"/>
      <c r="I94" s="90"/>
    </row>
    <row r="95" spans="2:9" ht="15.75" customHeight="1">
      <c r="B95" s="96" t="s">
        <v>84</v>
      </c>
      <c r="C95" s="96"/>
      <c r="D95" s="96"/>
      <c r="E95" s="96"/>
      <c r="F95" s="96"/>
      <c r="G95" s="96"/>
      <c r="H95" s="96"/>
      <c r="I95" s="96"/>
    </row>
    <row r="96" spans="2:9" ht="33.75" customHeight="1">
      <c r="B96" s="96"/>
      <c r="C96" s="96"/>
      <c r="D96" s="96"/>
      <c r="E96" s="96"/>
      <c r="F96" s="96"/>
      <c r="G96" s="96"/>
      <c r="H96" s="96"/>
      <c r="I96" s="96"/>
    </row>
    <row r="97" spans="2:9" ht="12.75">
      <c r="B97" s="14" t="s">
        <v>85</v>
      </c>
      <c r="C97" s="2"/>
      <c r="H97" s="2"/>
      <c r="I97" s="2"/>
    </row>
  </sheetData>
  <sheetProtection formatCells="0" formatColumns="0" formatRows="0" insertColumns="0" insertRows="0" insertHyperlinks="0" deleteColumns="0" deleteRows="0" sort="0" autoFilter="0" pivotTables="0"/>
  <mergeCells count="11">
    <mergeCell ref="C1:I2"/>
    <mergeCell ref="C3:I4"/>
    <mergeCell ref="C5:I6"/>
    <mergeCell ref="C10:E10"/>
    <mergeCell ref="F10:H10"/>
    <mergeCell ref="B8:I8"/>
    <mergeCell ref="B94:I94"/>
    <mergeCell ref="B89:I89"/>
    <mergeCell ref="B10:B11"/>
    <mergeCell ref="C7:I7"/>
    <mergeCell ref="B95:I96"/>
  </mergeCells>
  <conditionalFormatting sqref="K12:K86">
    <cfRule type="containsText" priority="11" dxfId="2" operator="containsText" text="OK">
      <formula>NOT(ISERROR(SEARCH("OK",K12)))</formula>
    </cfRule>
    <cfRule type="containsText" priority="12" dxfId="1" operator="containsText" text="REVISAR">
      <formula>NOT(ISERROR(SEARCH("REVISAR",K12)))</formula>
    </cfRule>
  </conditionalFormatting>
  <conditionalFormatting sqref="K18 K63">
    <cfRule type="containsText" priority="3" dxfId="2" operator="containsText" text="OK">
      <formula>NOT(ISERROR(SEARCH("OK",K18)))</formula>
    </cfRule>
    <cfRule type="containsText" priority="4" dxfId="1" operator="containsText" text="REVISAR">
      <formula>NOT(ISERROR(SEARCH("REVISAR",K18)))</formula>
    </cfRule>
  </conditionalFormatting>
  <conditionalFormatting sqref="K22 K67">
    <cfRule type="containsText" priority="7" dxfId="2" operator="containsText" text="OK">
      <formula>NOT(ISERROR(SEARCH("OK",K22)))</formula>
    </cfRule>
    <cfRule type="containsText" priority="8" dxfId="1" operator="containsText" text="REVISAR">
      <formula>NOT(ISERROR(SEARCH("REVISAR",K22)))</formula>
    </cfRule>
  </conditionalFormatting>
  <conditionalFormatting sqref="K24 K69">
    <cfRule type="containsText" priority="5" dxfId="2" operator="containsText" text="OK">
      <formula>NOT(ISERROR(SEARCH("OK",K24)))</formula>
    </cfRule>
    <cfRule type="containsText" priority="6" dxfId="1" operator="containsText" text="REVISAR">
      <formula>NOT(ISERROR(SEARCH("REVISAR",K24)))</formula>
    </cfRule>
  </conditionalFormatting>
  <conditionalFormatting sqref="K29 K49:K51 K73">
    <cfRule type="containsText" priority="1" dxfId="2" operator="containsText" text="OK">
      <formula>NOT(ISERROR(SEARCH("OK",K29)))</formula>
    </cfRule>
    <cfRule type="containsText" priority="2" dxfId="1" operator="containsText" text="REVISAR">
      <formula>NOT(ISERROR(SEARCH("REVISAR",K29)))</formula>
    </cfRule>
  </conditionalFormatting>
  <conditionalFormatting sqref="K71">
    <cfRule type="containsText" priority="9" dxfId="2" operator="containsText" text="OK">
      <formula>NOT(ISERROR(SEARCH("OK",K71)))</formula>
    </cfRule>
    <cfRule type="containsText" priority="10" dxfId="1" operator="containsText" text="REVISAR">
      <formula>NOT(ISERROR(SEARCH("REVISAR",K71)))</formula>
    </cfRule>
  </conditionalFormatting>
  <printOptions horizontalCentered="1" verticalCentered="1"/>
  <pageMargins left="0.7480314960629921" right="0.7480314960629921" top="0.984251968503937" bottom="0.984251968503937" header="0" footer="0"/>
  <pageSetup fitToHeight="1" fitToWidth="1" horizontalDpi="600" verticalDpi="600" orientation="portrait" paperSize="9" scale="46" r:id="rId2"/>
  <headerFooter alignWithMargins="0">
    <oddFooter>&amp;L&amp;"Arial,Negrita"Fuente&amp;"Arial,Normal": Negociaciones de la BVG y BVQ
&amp;"Arial,Negrita"Elaboración:&amp;"Arial,Normal" Departamento de Rueda BVQ</oddFooter>
  </headerFooter>
  <ignoredErrors>
    <ignoredError sqref="K12:K85" evalError="1"/>
  </ignoredErrors>
  <drawing r:id="rId1"/>
</worksheet>
</file>

<file path=xl/worksheets/sheet2.xml><?xml version="1.0" encoding="utf-8"?>
<worksheet xmlns="http://schemas.openxmlformats.org/spreadsheetml/2006/main" xmlns:r="http://schemas.openxmlformats.org/officeDocument/2006/relationships">
  <dimension ref="A1:S99"/>
  <sheetViews>
    <sheetView showGridLines="0" zoomScale="70" zoomScaleNormal="70" zoomScalePageLayoutView="0" workbookViewId="0" topLeftCell="A1">
      <selection activeCell="A1" sqref="A1"/>
    </sheetView>
  </sheetViews>
  <sheetFormatPr defaultColWidth="11.421875" defaultRowHeight="12.75"/>
  <cols>
    <col min="1" max="1" width="7.7109375" style="6" customWidth="1"/>
    <col min="2" max="2" width="69.140625" style="6" customWidth="1"/>
    <col min="3" max="6" width="19.00390625" style="6" customWidth="1"/>
    <col min="7" max="7" width="18.7109375" style="6" customWidth="1"/>
    <col min="8" max="12" width="11.421875" style="6" customWidth="1"/>
    <col min="13" max="13" width="13.57421875" style="6" bestFit="1" customWidth="1"/>
    <col min="14" max="16384" width="11.421875" style="6" customWidth="1"/>
  </cols>
  <sheetData>
    <row r="1" spans="2:12" s="2" customFormat="1" ht="15.75" customHeight="1">
      <c r="B1" s="31"/>
      <c r="C1" s="97" t="s">
        <v>0</v>
      </c>
      <c r="D1" s="97"/>
      <c r="E1" s="97"/>
      <c r="F1" s="97"/>
      <c r="G1" s="98"/>
      <c r="H1" s="26"/>
      <c r="I1" s="26"/>
      <c r="J1" s="26"/>
      <c r="K1" s="26"/>
      <c r="L1" s="26"/>
    </row>
    <row r="2" spans="2:12" s="2" customFormat="1" ht="15.75" customHeight="1">
      <c r="B2" s="27"/>
      <c r="C2" s="99"/>
      <c r="D2" s="99"/>
      <c r="E2" s="99"/>
      <c r="F2" s="99"/>
      <c r="G2" s="100"/>
      <c r="H2" s="26"/>
      <c r="I2" s="26"/>
      <c r="J2" s="26"/>
      <c r="K2" s="26"/>
      <c r="L2" s="26"/>
    </row>
    <row r="3" spans="2:9" s="2" customFormat="1" ht="15.75" customHeight="1">
      <c r="B3" s="28"/>
      <c r="C3" s="119" t="s">
        <v>86</v>
      </c>
      <c r="D3" s="119"/>
      <c r="E3" s="119"/>
      <c r="F3" s="119"/>
      <c r="G3" s="120"/>
      <c r="H3" s="26"/>
      <c r="I3" s="26"/>
    </row>
    <row r="4" spans="2:12" s="2" customFormat="1" ht="15.75" customHeight="1">
      <c r="B4" s="29"/>
      <c r="C4" s="119"/>
      <c r="D4" s="119"/>
      <c r="E4" s="119"/>
      <c r="F4" s="119"/>
      <c r="G4" s="120"/>
      <c r="H4" s="26"/>
      <c r="I4" s="26"/>
      <c r="L4" s="17"/>
    </row>
    <row r="5" spans="2:9" s="2" customFormat="1" ht="15.75" customHeight="1">
      <c r="B5" s="28"/>
      <c r="C5" s="119"/>
      <c r="D5" s="119"/>
      <c r="E5" s="119"/>
      <c r="F5" s="119"/>
      <c r="G5" s="120"/>
      <c r="H5" s="26"/>
      <c r="I5" s="26"/>
    </row>
    <row r="6" spans="2:9" s="2" customFormat="1" ht="15.75" customHeight="1">
      <c r="B6" s="28"/>
      <c r="C6" s="119"/>
      <c r="D6" s="119"/>
      <c r="E6" s="119"/>
      <c r="F6" s="119"/>
      <c r="G6" s="120"/>
      <c r="H6" s="26"/>
      <c r="I6" s="26"/>
    </row>
    <row r="7" spans="2:9" s="2" customFormat="1" ht="15.75" customHeight="1">
      <c r="B7" s="28"/>
      <c r="C7" s="94" t="str">
        <f>+'Precios-Renta Variable'!C7:I7</f>
        <v>Trimestre Móvil (Del 07 de febrero del 2024 al 07 de mayo del 2024)</v>
      </c>
      <c r="D7" s="94"/>
      <c r="E7" s="94"/>
      <c r="F7" s="94"/>
      <c r="G7" s="95"/>
      <c r="H7" s="26"/>
      <c r="I7" s="26"/>
    </row>
    <row r="8" spans="2:7" ht="24" customHeight="1">
      <c r="B8" s="30"/>
      <c r="C8" s="94"/>
      <c r="D8" s="94"/>
      <c r="E8" s="94"/>
      <c r="F8" s="94"/>
      <c r="G8" s="95"/>
    </row>
    <row r="9" spans="2:7" s="2" customFormat="1" ht="5.25" customHeight="1">
      <c r="B9" s="109"/>
      <c r="C9" s="110"/>
      <c r="D9" s="110"/>
      <c r="E9" s="110"/>
      <c r="F9" s="110"/>
      <c r="G9" s="111"/>
    </row>
    <row r="10" spans="1:7" ht="15.75">
      <c r="A10" s="9"/>
      <c r="B10" s="92" t="s">
        <v>87</v>
      </c>
      <c r="C10" s="106" t="s">
        <v>88</v>
      </c>
      <c r="D10" s="107"/>
      <c r="E10" s="107"/>
      <c r="F10" s="108"/>
      <c r="G10" s="114" t="s">
        <v>89</v>
      </c>
    </row>
    <row r="11" spans="1:7" ht="15.75">
      <c r="A11" s="8"/>
      <c r="B11" s="118"/>
      <c r="C11" s="68" t="s">
        <v>90</v>
      </c>
      <c r="D11" s="68" t="s">
        <v>91</v>
      </c>
      <c r="E11" s="68" t="s">
        <v>92</v>
      </c>
      <c r="F11" s="68" t="s">
        <v>93</v>
      </c>
      <c r="G11" s="115"/>
    </row>
    <row r="12" spans="1:7" ht="15.75">
      <c r="A12" s="8"/>
      <c r="B12" s="93"/>
      <c r="C12" s="69" t="s">
        <v>94</v>
      </c>
      <c r="D12" s="69" t="s">
        <v>95</v>
      </c>
      <c r="E12" s="69" t="s">
        <v>96</v>
      </c>
      <c r="F12" s="69" t="s">
        <v>97</v>
      </c>
      <c r="G12" s="116"/>
    </row>
    <row r="13" spans="1:8" ht="15.75">
      <c r="A13" s="41">
        <v>1</v>
      </c>
      <c r="B13" s="42" t="s">
        <v>11</v>
      </c>
      <c r="C13" s="43" t="str">
        <f aca="true" t="shared" si="0" ref="C13:C76">IF($G13/$G$87&gt;0.4,$G13/$G$87," ")</f>
        <v> </v>
      </c>
      <c r="D13" s="45" t="str">
        <f aca="true" t="shared" si="1" ref="D13:D76">IF(AND($G13/$G$87&gt;0.2,$G13/$G$87&lt;=0.4),$G13/$G$87," ")</f>
        <v> </v>
      </c>
      <c r="E13" s="45" t="str">
        <f aca="true" t="shared" si="2" ref="E13:E76">IF(AND($G13/$G$87&gt;0.1,$G13/$G$87&lt;=0.2),$G13/$G$87," ")</f>
        <v> </v>
      </c>
      <c r="F13" s="59">
        <f aca="true" t="shared" si="3" ref="F13:F76">IF($G13/$G$87&lt;=0.1,$G13/$G$87," ")</f>
        <v>0</v>
      </c>
      <c r="G13" s="46">
        <f>+IF('Precios-Renta Variable'!C12&gt;'Precios-Renta Variable'!F12,'Precios-Renta Variable'!C12,'Precios-Renta Variable'!F12)</f>
        <v>0</v>
      </c>
      <c r="H13" s="33"/>
    </row>
    <row r="14" spans="1:8" ht="15.75">
      <c r="A14" s="41">
        <v>2</v>
      </c>
      <c r="B14" s="47" t="s">
        <v>14</v>
      </c>
      <c r="C14" s="43" t="str">
        <f t="shared" si="0"/>
        <v> </v>
      </c>
      <c r="D14" s="45" t="str">
        <f t="shared" si="1"/>
        <v> </v>
      </c>
      <c r="E14" s="45" t="str">
        <f t="shared" si="2"/>
        <v> </v>
      </c>
      <c r="F14" s="59">
        <f t="shared" si="3"/>
        <v>0</v>
      </c>
      <c r="G14" s="46">
        <f>+IF('Precios-Renta Variable'!C13&gt;'Precios-Renta Variable'!F13,'Precios-Renta Variable'!C13,'Precios-Renta Variable'!F13)</f>
        <v>0</v>
      </c>
      <c r="H14" s="33"/>
    </row>
    <row r="15" spans="1:8" ht="15.75">
      <c r="A15" s="41">
        <v>3</v>
      </c>
      <c r="B15" s="47" t="s">
        <v>184</v>
      </c>
      <c r="C15" s="43" t="str">
        <f t="shared" si="0"/>
        <v> </v>
      </c>
      <c r="D15" s="45" t="str">
        <f t="shared" si="1"/>
        <v> </v>
      </c>
      <c r="E15" s="45" t="str">
        <f t="shared" si="2"/>
        <v> </v>
      </c>
      <c r="F15" s="59">
        <f t="shared" si="3"/>
        <v>0.04918032786885246</v>
      </c>
      <c r="G15" s="46">
        <f>+IF('Precios-Renta Variable'!C14&gt;'Precios-Renta Variable'!F14,'Precios-Renta Variable'!C14,'Precios-Renta Variable'!F14)</f>
        <v>3</v>
      </c>
      <c r="H15" s="33"/>
    </row>
    <row r="16" spans="1:8" ht="15.75">
      <c r="A16" s="41">
        <v>4</v>
      </c>
      <c r="B16" s="47" t="s">
        <v>15</v>
      </c>
      <c r="C16" s="43" t="str">
        <f t="shared" si="0"/>
        <v> </v>
      </c>
      <c r="D16" s="45" t="str">
        <f t="shared" si="1"/>
        <v> </v>
      </c>
      <c r="E16" s="45" t="str">
        <f t="shared" si="2"/>
        <v> </v>
      </c>
      <c r="F16" s="59">
        <f t="shared" si="3"/>
        <v>0.09836065573770492</v>
      </c>
      <c r="G16" s="46">
        <f>+IF('Precios-Renta Variable'!C15&gt;'Precios-Renta Variable'!F15,'Precios-Renta Variable'!C15,'Precios-Renta Variable'!F15)</f>
        <v>6</v>
      </c>
      <c r="H16" s="33"/>
    </row>
    <row r="17" spans="1:8" ht="15.75">
      <c r="A17" s="41">
        <v>5</v>
      </c>
      <c r="B17" s="20" t="s">
        <v>16</v>
      </c>
      <c r="C17" s="43" t="str">
        <f t="shared" si="0"/>
        <v> </v>
      </c>
      <c r="D17" s="45" t="str">
        <f t="shared" si="1"/>
        <v> </v>
      </c>
      <c r="E17" s="45" t="str">
        <f t="shared" si="2"/>
        <v> </v>
      </c>
      <c r="F17" s="59">
        <f t="shared" si="3"/>
        <v>0</v>
      </c>
      <c r="G17" s="46">
        <f>+IF('Precios-Renta Variable'!C16&gt;'Precios-Renta Variable'!F16,'Precios-Renta Variable'!C16,'Precios-Renta Variable'!F16)</f>
        <v>0</v>
      </c>
      <c r="H17" s="33"/>
    </row>
    <row r="18" spans="1:8" ht="15.75">
      <c r="A18" s="41">
        <v>6</v>
      </c>
      <c r="B18" s="47" t="s">
        <v>17</v>
      </c>
      <c r="C18" s="43">
        <f t="shared" si="0"/>
        <v>0.5737704918032787</v>
      </c>
      <c r="D18" s="45" t="str">
        <f t="shared" si="1"/>
        <v> </v>
      </c>
      <c r="E18" s="45" t="str">
        <f t="shared" si="2"/>
        <v> </v>
      </c>
      <c r="F18" s="59" t="str">
        <f t="shared" si="3"/>
        <v> </v>
      </c>
      <c r="G18" s="46">
        <f>+IF('Precios-Renta Variable'!C17&gt;'Precios-Renta Variable'!F17,'Precios-Renta Variable'!C17,'Precios-Renta Variable'!F17)</f>
        <v>35</v>
      </c>
      <c r="H18" s="56"/>
    </row>
    <row r="19" spans="1:8" ht="15.75">
      <c r="A19" s="41">
        <v>7</v>
      </c>
      <c r="B19" s="48" t="s">
        <v>18</v>
      </c>
      <c r="C19" s="43" t="str">
        <f t="shared" si="0"/>
        <v> </v>
      </c>
      <c r="D19" s="45" t="str">
        <f t="shared" si="1"/>
        <v> </v>
      </c>
      <c r="E19" s="45" t="str">
        <f t="shared" si="2"/>
        <v> </v>
      </c>
      <c r="F19" s="59">
        <f t="shared" si="3"/>
        <v>0</v>
      </c>
      <c r="G19" s="46">
        <f>+IF('Precios-Renta Variable'!C18&gt;'Precios-Renta Variable'!F18,'Precios-Renta Variable'!C18,'Precios-Renta Variable'!F18)</f>
        <v>0</v>
      </c>
      <c r="H19" s="56"/>
    </row>
    <row r="20" spans="1:8" ht="15.75">
      <c r="A20" s="41">
        <v>8</v>
      </c>
      <c r="B20" s="48" t="s">
        <v>19</v>
      </c>
      <c r="C20" s="43" t="str">
        <f t="shared" si="0"/>
        <v> </v>
      </c>
      <c r="D20" s="45" t="str">
        <f t="shared" si="1"/>
        <v> </v>
      </c>
      <c r="E20" s="45">
        <f t="shared" si="2"/>
        <v>0.14754098360655737</v>
      </c>
      <c r="F20" s="59" t="str">
        <f t="shared" si="3"/>
        <v> </v>
      </c>
      <c r="G20" s="46">
        <f>+IF('Precios-Renta Variable'!C19&gt;'Precios-Renta Variable'!F19,'Precios-Renta Variable'!C19,'Precios-Renta Variable'!F19)</f>
        <v>9</v>
      </c>
      <c r="H20" s="56"/>
    </row>
    <row r="21" spans="1:8" ht="15.75">
      <c r="A21" s="41">
        <v>9</v>
      </c>
      <c r="B21" s="48" t="s">
        <v>20</v>
      </c>
      <c r="C21" s="43" t="str">
        <f t="shared" si="0"/>
        <v> </v>
      </c>
      <c r="D21" s="45">
        <f t="shared" si="1"/>
        <v>0.36065573770491804</v>
      </c>
      <c r="E21" s="45" t="str">
        <f t="shared" si="2"/>
        <v> </v>
      </c>
      <c r="F21" s="59" t="str">
        <f t="shared" si="3"/>
        <v> </v>
      </c>
      <c r="G21" s="46">
        <f>+IF('Precios-Renta Variable'!C20&gt;'Precios-Renta Variable'!F20,'Precios-Renta Variable'!C20,'Precios-Renta Variable'!F20)</f>
        <v>22</v>
      </c>
      <c r="H21" s="56"/>
    </row>
    <row r="22" spans="1:8" ht="15.75">
      <c r="A22" s="41">
        <v>10</v>
      </c>
      <c r="B22" s="48" t="s">
        <v>21</v>
      </c>
      <c r="C22" s="43" t="str">
        <f t="shared" si="0"/>
        <v> </v>
      </c>
      <c r="D22" s="45" t="str">
        <f t="shared" si="1"/>
        <v> </v>
      </c>
      <c r="E22" s="45" t="str">
        <f t="shared" si="2"/>
        <v> </v>
      </c>
      <c r="F22" s="59">
        <f t="shared" si="3"/>
        <v>0</v>
      </c>
      <c r="G22" s="46">
        <f>+IF('Precios-Renta Variable'!C21&gt;'Precios-Renta Variable'!F21,'Precios-Renta Variable'!C21,'Precios-Renta Variable'!F21)</f>
        <v>0</v>
      </c>
      <c r="H22" s="56"/>
    </row>
    <row r="23" spans="1:8" ht="15.75">
      <c r="A23" s="41">
        <v>11</v>
      </c>
      <c r="B23" s="48" t="s">
        <v>22</v>
      </c>
      <c r="C23" s="43" t="str">
        <f t="shared" si="0"/>
        <v> </v>
      </c>
      <c r="D23" s="45" t="str">
        <f t="shared" si="1"/>
        <v> </v>
      </c>
      <c r="E23" s="45" t="str">
        <f t="shared" si="2"/>
        <v> </v>
      </c>
      <c r="F23" s="59">
        <f t="shared" si="3"/>
        <v>0.08196721311475409</v>
      </c>
      <c r="G23" s="46">
        <f>+IF('Precios-Renta Variable'!C22&gt;'Precios-Renta Variable'!F22,'Precios-Renta Variable'!C22,'Precios-Renta Variable'!F22)</f>
        <v>5</v>
      </c>
      <c r="H23" s="56"/>
    </row>
    <row r="24" spans="1:8" ht="15.75">
      <c r="A24" s="41">
        <v>12</v>
      </c>
      <c r="B24" s="48" t="s">
        <v>23</v>
      </c>
      <c r="C24" s="43" t="str">
        <f t="shared" si="0"/>
        <v> </v>
      </c>
      <c r="D24" s="45" t="str">
        <f t="shared" si="1"/>
        <v> </v>
      </c>
      <c r="E24" s="45">
        <f t="shared" si="2"/>
        <v>0.11475409836065574</v>
      </c>
      <c r="F24" s="59" t="str">
        <f t="shared" si="3"/>
        <v> </v>
      </c>
      <c r="G24" s="46">
        <f>+IF('Precios-Renta Variable'!C23&gt;'Precios-Renta Variable'!F23,'Precios-Renta Variable'!C23,'Precios-Renta Variable'!F23)</f>
        <v>7</v>
      </c>
      <c r="H24" s="56"/>
    </row>
    <row r="25" spans="1:8" ht="15.75">
      <c r="A25" s="41">
        <v>13</v>
      </c>
      <c r="B25" s="48" t="s">
        <v>24</v>
      </c>
      <c r="C25" s="43" t="str">
        <f t="shared" si="0"/>
        <v> </v>
      </c>
      <c r="D25" s="45">
        <f t="shared" si="1"/>
        <v>0.32786885245901637</v>
      </c>
      <c r="E25" s="45" t="str">
        <f t="shared" si="2"/>
        <v> </v>
      </c>
      <c r="F25" s="59" t="str">
        <f t="shared" si="3"/>
        <v> </v>
      </c>
      <c r="G25" s="46">
        <f>+IF('Precios-Renta Variable'!C24&gt;'Precios-Renta Variable'!F24,'Precios-Renta Variable'!C24,'Precios-Renta Variable'!F24)</f>
        <v>20</v>
      </c>
      <c r="H25" s="56"/>
    </row>
    <row r="26" spans="1:8" ht="15.75">
      <c r="A26" s="41">
        <v>14</v>
      </c>
      <c r="B26" s="48" t="s">
        <v>25</v>
      </c>
      <c r="C26" s="43" t="str">
        <f t="shared" si="0"/>
        <v> </v>
      </c>
      <c r="D26" s="45" t="str">
        <f t="shared" si="1"/>
        <v> </v>
      </c>
      <c r="E26" s="45">
        <f t="shared" si="2"/>
        <v>0.11475409836065574</v>
      </c>
      <c r="F26" s="59" t="str">
        <f t="shared" si="3"/>
        <v> </v>
      </c>
      <c r="G26" s="46">
        <f>+IF('Precios-Renta Variable'!C25&gt;'Precios-Renta Variable'!F25,'Precios-Renta Variable'!C25,'Precios-Renta Variable'!F25)</f>
        <v>7</v>
      </c>
      <c r="H26" s="56"/>
    </row>
    <row r="27" spans="1:8" ht="15.75">
      <c r="A27" s="41">
        <v>15</v>
      </c>
      <c r="B27" s="44" t="s">
        <v>26</v>
      </c>
      <c r="C27" s="43" t="str">
        <f t="shared" si="0"/>
        <v> </v>
      </c>
      <c r="D27" s="45" t="str">
        <f t="shared" si="1"/>
        <v> </v>
      </c>
      <c r="E27" s="45" t="str">
        <f t="shared" si="2"/>
        <v> </v>
      </c>
      <c r="F27" s="59">
        <f t="shared" si="3"/>
        <v>0</v>
      </c>
      <c r="G27" s="46">
        <f>+IF('Precios-Renta Variable'!C26&gt;'Precios-Renta Variable'!F26,'Precios-Renta Variable'!C26,'Precios-Renta Variable'!F26)</f>
        <v>0</v>
      </c>
      <c r="H27" s="56"/>
    </row>
    <row r="28" spans="1:8" ht="15.75">
      <c r="A28" s="41">
        <v>16</v>
      </c>
      <c r="B28" s="44" t="s">
        <v>27</v>
      </c>
      <c r="C28" s="43" t="str">
        <f t="shared" si="0"/>
        <v> </v>
      </c>
      <c r="D28" s="45" t="str">
        <f t="shared" si="1"/>
        <v> </v>
      </c>
      <c r="E28" s="45" t="str">
        <f t="shared" si="2"/>
        <v> </v>
      </c>
      <c r="F28" s="59">
        <f t="shared" si="3"/>
        <v>0.01639344262295082</v>
      </c>
      <c r="G28" s="46">
        <f>+IF('Precios-Renta Variable'!C27&gt;'Precios-Renta Variable'!F27,'Precios-Renta Variable'!C27,'Precios-Renta Variable'!F27)</f>
        <v>1</v>
      </c>
      <c r="H28" s="56"/>
    </row>
    <row r="29" spans="1:8" ht="15.75">
      <c r="A29" s="41">
        <v>17</v>
      </c>
      <c r="B29" s="44" t="s">
        <v>28</v>
      </c>
      <c r="C29" s="43" t="str">
        <f t="shared" si="0"/>
        <v> </v>
      </c>
      <c r="D29" s="45" t="str">
        <f t="shared" si="1"/>
        <v> </v>
      </c>
      <c r="E29" s="45" t="str">
        <f t="shared" si="2"/>
        <v> </v>
      </c>
      <c r="F29" s="59">
        <f t="shared" si="3"/>
        <v>0</v>
      </c>
      <c r="G29" s="46">
        <f>+IF('Precios-Renta Variable'!C28&gt;'Precios-Renta Variable'!F28,'Precios-Renta Variable'!C28,'Precios-Renta Variable'!F28)</f>
        <v>0</v>
      </c>
      <c r="H29" s="56"/>
    </row>
    <row r="30" spans="1:8" ht="15.75">
      <c r="A30" s="41">
        <v>18</v>
      </c>
      <c r="B30" s="44" t="s">
        <v>29</v>
      </c>
      <c r="C30" s="43" t="str">
        <f t="shared" si="0"/>
        <v> </v>
      </c>
      <c r="D30" s="45" t="str">
        <f t="shared" si="1"/>
        <v> </v>
      </c>
      <c r="E30" s="45">
        <f t="shared" si="2"/>
        <v>0.14754098360655737</v>
      </c>
      <c r="F30" s="59" t="str">
        <f t="shared" si="3"/>
        <v> </v>
      </c>
      <c r="G30" s="46">
        <f>+IF('Precios-Renta Variable'!C29&gt;'Precios-Renta Variable'!F29,'Precios-Renta Variable'!C29,'Precios-Renta Variable'!F29)</f>
        <v>9</v>
      </c>
      <c r="H30" s="56"/>
    </row>
    <row r="31" spans="1:8" ht="15.75">
      <c r="A31" s="41">
        <v>19</v>
      </c>
      <c r="B31" s="44" t="s">
        <v>30</v>
      </c>
      <c r="C31" s="43" t="str">
        <f t="shared" si="0"/>
        <v> </v>
      </c>
      <c r="D31" s="45" t="str">
        <f t="shared" si="1"/>
        <v> </v>
      </c>
      <c r="E31" s="45" t="str">
        <f t="shared" si="2"/>
        <v> </v>
      </c>
      <c r="F31" s="59">
        <f t="shared" si="3"/>
        <v>0</v>
      </c>
      <c r="G31" s="46">
        <f>+IF('Precios-Renta Variable'!C30&gt;'Precios-Renta Variable'!F30,'Precios-Renta Variable'!C30,'Precios-Renta Variable'!F30)</f>
        <v>0</v>
      </c>
      <c r="H31" s="56"/>
    </row>
    <row r="32" spans="1:8" ht="15.75">
      <c r="A32" s="41">
        <v>20</v>
      </c>
      <c r="B32" s="48" t="s">
        <v>31</v>
      </c>
      <c r="C32" s="43" t="str">
        <f t="shared" si="0"/>
        <v> </v>
      </c>
      <c r="D32" s="45" t="str">
        <f t="shared" si="1"/>
        <v> </v>
      </c>
      <c r="E32" s="45" t="str">
        <f t="shared" si="2"/>
        <v> </v>
      </c>
      <c r="F32" s="59">
        <f t="shared" si="3"/>
        <v>0</v>
      </c>
      <c r="G32" s="46">
        <f>+IF('Precios-Renta Variable'!C31&gt;'Precios-Renta Variable'!F31,'Precios-Renta Variable'!C31,'Precios-Renta Variable'!F31)</f>
        <v>0</v>
      </c>
      <c r="H32" s="56"/>
    </row>
    <row r="33" spans="1:8" ht="15.75">
      <c r="A33" s="41">
        <v>21</v>
      </c>
      <c r="B33" s="44" t="s">
        <v>32</v>
      </c>
      <c r="C33" s="43" t="str">
        <f t="shared" si="0"/>
        <v> </v>
      </c>
      <c r="D33" s="45" t="str">
        <f t="shared" si="1"/>
        <v> </v>
      </c>
      <c r="E33" s="45">
        <f t="shared" si="2"/>
        <v>0.13114754098360656</v>
      </c>
      <c r="F33" s="59" t="str">
        <f t="shared" si="3"/>
        <v> </v>
      </c>
      <c r="G33" s="46">
        <f>+IF('Precios-Renta Variable'!C32&gt;'Precios-Renta Variable'!F32,'Precios-Renta Variable'!C32,'Precios-Renta Variable'!F32)</f>
        <v>8</v>
      </c>
      <c r="H33" s="56"/>
    </row>
    <row r="34" spans="1:8" ht="15.75">
      <c r="A34" s="41">
        <v>22</v>
      </c>
      <c r="B34" s="44" t="s">
        <v>33</v>
      </c>
      <c r="C34" s="43" t="str">
        <f t="shared" si="0"/>
        <v> </v>
      </c>
      <c r="D34" s="45" t="str">
        <f t="shared" si="1"/>
        <v> </v>
      </c>
      <c r="E34" s="45" t="str">
        <f t="shared" si="2"/>
        <v> </v>
      </c>
      <c r="F34" s="59">
        <f t="shared" si="3"/>
        <v>0.04918032786885246</v>
      </c>
      <c r="G34" s="46">
        <f>+IF('Precios-Renta Variable'!C33&gt;'Precios-Renta Variable'!F33,'Precios-Renta Variable'!C33,'Precios-Renta Variable'!F33)</f>
        <v>3</v>
      </c>
      <c r="H34" s="56"/>
    </row>
    <row r="35" spans="1:8" ht="15.75">
      <c r="A35" s="41">
        <v>23</v>
      </c>
      <c r="B35" s="44" t="s">
        <v>34</v>
      </c>
      <c r="C35" s="43" t="str">
        <f t="shared" si="0"/>
        <v> </v>
      </c>
      <c r="D35" s="45" t="str">
        <f t="shared" si="1"/>
        <v> </v>
      </c>
      <c r="E35" s="45" t="str">
        <f t="shared" si="2"/>
        <v> </v>
      </c>
      <c r="F35" s="59">
        <f t="shared" si="3"/>
        <v>0.03278688524590164</v>
      </c>
      <c r="G35" s="46">
        <f>+IF('Precios-Renta Variable'!C34&gt;'Precios-Renta Variable'!F34,'Precios-Renta Variable'!C34,'Precios-Renta Variable'!F34)</f>
        <v>2</v>
      </c>
      <c r="H35" s="56"/>
    </row>
    <row r="36" spans="1:8" ht="15.75">
      <c r="A36" s="41">
        <v>24</v>
      </c>
      <c r="B36" s="48" t="s">
        <v>35</v>
      </c>
      <c r="C36" s="43" t="str">
        <f t="shared" si="0"/>
        <v> </v>
      </c>
      <c r="D36" s="45" t="str">
        <f t="shared" si="1"/>
        <v> </v>
      </c>
      <c r="E36" s="45" t="str">
        <f t="shared" si="2"/>
        <v> </v>
      </c>
      <c r="F36" s="59">
        <f t="shared" si="3"/>
        <v>0</v>
      </c>
      <c r="G36" s="46">
        <f>+IF('Precios-Renta Variable'!C35&gt;'Precios-Renta Variable'!F35,'Precios-Renta Variable'!C35,'Precios-Renta Variable'!F35)</f>
        <v>0</v>
      </c>
      <c r="H36" s="56"/>
    </row>
    <row r="37" spans="1:8" ht="15.75">
      <c r="A37" s="41">
        <v>25</v>
      </c>
      <c r="B37" s="49" t="s">
        <v>36</v>
      </c>
      <c r="C37" s="43">
        <f t="shared" si="0"/>
        <v>1</v>
      </c>
      <c r="D37" s="45" t="str">
        <f t="shared" si="1"/>
        <v> </v>
      </c>
      <c r="E37" s="45" t="str">
        <f t="shared" si="2"/>
        <v> </v>
      </c>
      <c r="F37" s="59" t="str">
        <f t="shared" si="3"/>
        <v> </v>
      </c>
      <c r="G37" s="46">
        <f>+IF('Precios-Renta Variable'!C36&gt;'Precios-Renta Variable'!F36,'Precios-Renta Variable'!C36,'Precios-Renta Variable'!F36)</f>
        <v>61</v>
      </c>
      <c r="H37" s="56"/>
    </row>
    <row r="38" spans="1:8" ht="15.75">
      <c r="A38" s="41">
        <v>26</v>
      </c>
      <c r="B38" s="49" t="s">
        <v>175</v>
      </c>
      <c r="C38" s="43" t="str">
        <f t="shared" si="0"/>
        <v> </v>
      </c>
      <c r="D38" s="45" t="str">
        <f t="shared" si="1"/>
        <v> </v>
      </c>
      <c r="E38" s="45" t="str">
        <f t="shared" si="2"/>
        <v> </v>
      </c>
      <c r="F38" s="59">
        <f t="shared" si="3"/>
        <v>0</v>
      </c>
      <c r="G38" s="46">
        <f>+IF('Precios-Renta Variable'!C37&gt;'Precios-Renta Variable'!F37,'Precios-Renta Variable'!C37,'Precios-Renta Variable'!F37)</f>
        <v>0</v>
      </c>
      <c r="H38" s="56"/>
    </row>
    <row r="39" spans="1:8" ht="15.75">
      <c r="A39" s="41">
        <v>27</v>
      </c>
      <c r="B39" s="44" t="s">
        <v>37</v>
      </c>
      <c r="C39" s="43" t="str">
        <f t="shared" si="0"/>
        <v> </v>
      </c>
      <c r="D39" s="45" t="str">
        <f t="shared" si="1"/>
        <v> </v>
      </c>
      <c r="E39" s="45" t="str">
        <f t="shared" si="2"/>
        <v> </v>
      </c>
      <c r="F39" s="59">
        <f t="shared" si="3"/>
        <v>0.01639344262295082</v>
      </c>
      <c r="G39" s="46">
        <f>+IF('Precios-Renta Variable'!C38&gt;'Precios-Renta Variable'!F38,'Precios-Renta Variable'!C38,'Precios-Renta Variable'!F38)</f>
        <v>1</v>
      </c>
      <c r="H39" s="33"/>
    </row>
    <row r="40" spans="1:8" ht="15.75">
      <c r="A40" s="41">
        <v>28</v>
      </c>
      <c r="B40" s="44" t="s">
        <v>38</v>
      </c>
      <c r="C40" s="43" t="str">
        <f t="shared" si="0"/>
        <v> </v>
      </c>
      <c r="D40" s="45" t="str">
        <f t="shared" si="1"/>
        <v> </v>
      </c>
      <c r="E40" s="45" t="str">
        <f t="shared" si="2"/>
        <v> </v>
      </c>
      <c r="F40" s="59">
        <f t="shared" si="3"/>
        <v>0</v>
      </c>
      <c r="G40" s="46">
        <f>+IF('Precios-Renta Variable'!C39&gt;'Precios-Renta Variable'!F39,'Precios-Renta Variable'!C39,'Precios-Renta Variable'!F39)</f>
        <v>0</v>
      </c>
      <c r="H40" s="33"/>
    </row>
    <row r="41" spans="1:8" ht="15.75">
      <c r="A41" s="41">
        <v>29</v>
      </c>
      <c r="B41" s="44" t="s">
        <v>39</v>
      </c>
      <c r="C41" s="43" t="str">
        <f t="shared" si="0"/>
        <v> </v>
      </c>
      <c r="D41" s="45" t="str">
        <f t="shared" si="1"/>
        <v> </v>
      </c>
      <c r="E41" s="45" t="str">
        <f t="shared" si="2"/>
        <v> </v>
      </c>
      <c r="F41" s="59">
        <f t="shared" si="3"/>
        <v>0</v>
      </c>
      <c r="G41" s="46">
        <f>+IF('Precios-Renta Variable'!C40&gt;'Precios-Renta Variable'!F40,'Precios-Renta Variable'!C40,'Precios-Renta Variable'!F40)</f>
        <v>0</v>
      </c>
      <c r="H41" s="33"/>
    </row>
    <row r="42" spans="1:8" ht="15.75">
      <c r="A42" s="41">
        <v>30</v>
      </c>
      <c r="B42" s="44" t="s">
        <v>40</v>
      </c>
      <c r="C42" s="43" t="str">
        <f t="shared" si="0"/>
        <v> </v>
      </c>
      <c r="D42" s="45" t="str">
        <f t="shared" si="1"/>
        <v> </v>
      </c>
      <c r="E42" s="45" t="str">
        <f t="shared" si="2"/>
        <v> </v>
      </c>
      <c r="F42" s="59">
        <f t="shared" si="3"/>
        <v>0</v>
      </c>
      <c r="G42" s="46">
        <f>+IF('Precios-Renta Variable'!C41&gt;'Precios-Renta Variable'!F41,'Precios-Renta Variable'!C41,'Precios-Renta Variable'!F41)</f>
        <v>0</v>
      </c>
      <c r="H42" s="33"/>
    </row>
    <row r="43" spans="1:8" ht="15.75">
      <c r="A43" s="41">
        <v>31</v>
      </c>
      <c r="B43" s="44" t="s">
        <v>41</v>
      </c>
      <c r="C43" s="43" t="str">
        <f t="shared" si="0"/>
        <v> </v>
      </c>
      <c r="D43" s="45" t="str">
        <f t="shared" si="1"/>
        <v> </v>
      </c>
      <c r="E43" s="45" t="str">
        <f t="shared" si="2"/>
        <v> </v>
      </c>
      <c r="F43" s="59">
        <f t="shared" si="3"/>
        <v>0</v>
      </c>
      <c r="G43" s="46">
        <f>+IF('Precios-Renta Variable'!C42&gt;'Precios-Renta Variable'!F42,'Precios-Renta Variable'!C42,'Precios-Renta Variable'!F42)</f>
        <v>0</v>
      </c>
      <c r="H43" s="33"/>
    </row>
    <row r="44" spans="1:8" ht="15.75">
      <c r="A44" s="41">
        <v>32</v>
      </c>
      <c r="B44" s="44" t="s">
        <v>42</v>
      </c>
      <c r="C44" s="43" t="str">
        <f t="shared" si="0"/>
        <v> </v>
      </c>
      <c r="D44" s="45" t="str">
        <f t="shared" si="1"/>
        <v> </v>
      </c>
      <c r="E44" s="45" t="str">
        <f t="shared" si="2"/>
        <v> </v>
      </c>
      <c r="F44" s="59">
        <f t="shared" si="3"/>
        <v>0</v>
      </c>
      <c r="G44" s="46">
        <f>+IF('Precios-Renta Variable'!C43&gt;'Precios-Renta Variable'!F43,'Precios-Renta Variable'!C43,'Precios-Renta Variable'!F43)</f>
        <v>0</v>
      </c>
      <c r="H44" s="33"/>
    </row>
    <row r="45" spans="1:8" ht="15.75">
      <c r="A45" s="41">
        <v>33</v>
      </c>
      <c r="B45" s="44" t="s">
        <v>43</v>
      </c>
      <c r="C45" s="43" t="str">
        <f t="shared" si="0"/>
        <v> </v>
      </c>
      <c r="D45" s="45" t="str">
        <f t="shared" si="1"/>
        <v> </v>
      </c>
      <c r="E45" s="45" t="str">
        <f t="shared" si="2"/>
        <v> </v>
      </c>
      <c r="F45" s="59">
        <f t="shared" si="3"/>
        <v>0</v>
      </c>
      <c r="G45" s="46">
        <f>+IF('Precios-Renta Variable'!C44&gt;'Precios-Renta Variable'!F44,'Precios-Renta Variable'!C44,'Precios-Renta Variable'!F44)</f>
        <v>0</v>
      </c>
      <c r="H45" s="33"/>
    </row>
    <row r="46" spans="1:8" ht="15.75">
      <c r="A46" s="41">
        <v>34</v>
      </c>
      <c r="B46" s="44" t="s">
        <v>44</v>
      </c>
      <c r="C46" s="43" t="str">
        <f t="shared" si="0"/>
        <v> </v>
      </c>
      <c r="D46" s="45" t="str">
        <f t="shared" si="1"/>
        <v> </v>
      </c>
      <c r="E46" s="45" t="str">
        <f t="shared" si="2"/>
        <v> </v>
      </c>
      <c r="F46" s="59">
        <f t="shared" si="3"/>
        <v>0.06557377049180328</v>
      </c>
      <c r="G46" s="46">
        <f>+IF('Precios-Renta Variable'!C45&gt;'Precios-Renta Variable'!F45,'Precios-Renta Variable'!C45,'Precios-Renta Variable'!F45)</f>
        <v>4</v>
      </c>
      <c r="H46" s="33"/>
    </row>
    <row r="47" spans="1:8" ht="15.75">
      <c r="A47" s="41">
        <v>35</v>
      </c>
      <c r="B47" s="70" t="s">
        <v>45</v>
      </c>
      <c r="C47" s="43" t="str">
        <f t="shared" si="0"/>
        <v> </v>
      </c>
      <c r="D47" s="45" t="str">
        <f t="shared" si="1"/>
        <v> </v>
      </c>
      <c r="E47" s="45" t="str">
        <f t="shared" si="2"/>
        <v> </v>
      </c>
      <c r="F47" s="59">
        <f t="shared" si="3"/>
        <v>0.01639344262295082</v>
      </c>
      <c r="G47" s="46">
        <f>+IF('Precios-Renta Variable'!C46&gt;'Precios-Renta Variable'!F46,'Precios-Renta Variable'!C46,'Precios-Renta Variable'!F46)</f>
        <v>1</v>
      </c>
      <c r="H47" s="33"/>
    </row>
    <row r="48" spans="1:8" ht="15.75">
      <c r="A48" s="41">
        <v>36</v>
      </c>
      <c r="B48" s="70" t="s">
        <v>46</v>
      </c>
      <c r="C48" s="43" t="str">
        <f t="shared" si="0"/>
        <v> </v>
      </c>
      <c r="D48" s="45" t="str">
        <f t="shared" si="1"/>
        <v> </v>
      </c>
      <c r="E48" s="45" t="str">
        <f t="shared" si="2"/>
        <v> </v>
      </c>
      <c r="F48" s="59">
        <f t="shared" si="3"/>
        <v>0.01639344262295082</v>
      </c>
      <c r="G48" s="46">
        <f>+IF('Precios-Renta Variable'!C47&gt;'Precios-Renta Variable'!F47,'Precios-Renta Variable'!C47,'Precios-Renta Variable'!F47)</f>
        <v>1</v>
      </c>
      <c r="H48" s="33"/>
    </row>
    <row r="49" spans="1:13" s="19" customFormat="1" ht="15.75">
      <c r="A49" s="41">
        <v>37</v>
      </c>
      <c r="B49" s="70" t="s">
        <v>47</v>
      </c>
      <c r="C49" s="43" t="str">
        <f t="shared" si="0"/>
        <v> </v>
      </c>
      <c r="D49" s="45" t="str">
        <f t="shared" si="1"/>
        <v> </v>
      </c>
      <c r="E49" s="45" t="str">
        <f t="shared" si="2"/>
        <v> </v>
      </c>
      <c r="F49" s="59">
        <f t="shared" si="3"/>
        <v>0.03278688524590164</v>
      </c>
      <c r="G49" s="46">
        <f>+IF('Precios-Renta Variable'!C48&gt;'Precios-Renta Variable'!F48,'Precios-Renta Variable'!C48,'Precios-Renta Variable'!F48)</f>
        <v>2</v>
      </c>
      <c r="H49" s="33"/>
      <c r="M49" s="6"/>
    </row>
    <row r="50" spans="1:13" s="19" customFormat="1" ht="15.75">
      <c r="A50" s="41">
        <v>38</v>
      </c>
      <c r="B50" s="70" t="s">
        <v>48</v>
      </c>
      <c r="C50" s="43" t="str">
        <f t="shared" si="0"/>
        <v> </v>
      </c>
      <c r="D50" s="45" t="str">
        <f t="shared" si="1"/>
        <v> </v>
      </c>
      <c r="E50" s="45" t="str">
        <f t="shared" si="2"/>
        <v> </v>
      </c>
      <c r="F50" s="59">
        <f t="shared" si="3"/>
        <v>0</v>
      </c>
      <c r="G50" s="46">
        <f>+IF('Precios-Renta Variable'!C49&gt;'Precios-Renta Variable'!F49,'Precios-Renta Variable'!C49,'Precios-Renta Variable'!F49)</f>
        <v>0</v>
      </c>
      <c r="H50" s="33"/>
      <c r="M50" s="6"/>
    </row>
    <row r="51" spans="1:13" s="19" customFormat="1" ht="15.75">
      <c r="A51" s="41">
        <v>39</v>
      </c>
      <c r="B51" s="70" t="s">
        <v>188</v>
      </c>
      <c r="C51" s="43" t="str">
        <f t="shared" si="0"/>
        <v> </v>
      </c>
      <c r="D51" s="45" t="str">
        <f t="shared" si="1"/>
        <v> </v>
      </c>
      <c r="E51" s="45" t="str">
        <f t="shared" si="2"/>
        <v> </v>
      </c>
      <c r="F51" s="59">
        <f t="shared" si="3"/>
        <v>0.06557377049180328</v>
      </c>
      <c r="G51" s="46">
        <f>+IF('Precios-Renta Variable'!C50&gt;'Precios-Renta Variable'!F50,'Precios-Renta Variable'!C50,'Precios-Renta Variable'!F50)</f>
        <v>4</v>
      </c>
      <c r="H51" s="33"/>
      <c r="M51" s="6"/>
    </row>
    <row r="52" spans="1:13" s="19" customFormat="1" ht="15.75">
      <c r="A52" s="41">
        <v>40</v>
      </c>
      <c r="B52" s="87" t="s">
        <v>182</v>
      </c>
      <c r="C52" s="43" t="str">
        <f t="shared" si="0"/>
        <v> </v>
      </c>
      <c r="D52" s="45" t="str">
        <f t="shared" si="1"/>
        <v> </v>
      </c>
      <c r="E52" s="45" t="str">
        <f t="shared" si="2"/>
        <v> </v>
      </c>
      <c r="F52" s="59">
        <f t="shared" si="3"/>
        <v>0</v>
      </c>
      <c r="G52" s="46">
        <f>+IF('Precios-Renta Variable'!C51&gt;'Precios-Renta Variable'!F51,'Precios-Renta Variable'!C51,'Precios-Renta Variable'!F51)</f>
        <v>0</v>
      </c>
      <c r="H52" s="33"/>
      <c r="M52" s="6"/>
    </row>
    <row r="53" spans="1:13" s="19" customFormat="1" ht="15.75">
      <c r="A53" s="41">
        <v>41</v>
      </c>
      <c r="B53" s="71" t="s">
        <v>186</v>
      </c>
      <c r="C53" s="43" t="str">
        <f t="shared" si="0"/>
        <v> </v>
      </c>
      <c r="D53" s="45" t="str">
        <f t="shared" si="1"/>
        <v> </v>
      </c>
      <c r="E53" s="45" t="str">
        <f t="shared" si="2"/>
        <v> </v>
      </c>
      <c r="F53" s="59">
        <f t="shared" si="3"/>
        <v>0.01639344262295082</v>
      </c>
      <c r="G53" s="46">
        <f>+IF('Precios-Renta Variable'!C52&gt;'Precios-Renta Variable'!F52,'Precios-Renta Variable'!C52,'Precios-Renta Variable'!F52)</f>
        <v>1</v>
      </c>
      <c r="H53" s="33"/>
      <c r="M53" s="6"/>
    </row>
    <row r="54" spans="1:13" s="19" customFormat="1" ht="15.75">
      <c r="A54" s="41">
        <v>42</v>
      </c>
      <c r="B54" s="71" t="s">
        <v>49</v>
      </c>
      <c r="C54" s="43" t="str">
        <f t="shared" si="0"/>
        <v> </v>
      </c>
      <c r="D54" s="45" t="str">
        <f t="shared" si="1"/>
        <v> </v>
      </c>
      <c r="E54" s="45" t="str">
        <f t="shared" si="2"/>
        <v> </v>
      </c>
      <c r="F54" s="59">
        <f t="shared" si="3"/>
        <v>0</v>
      </c>
      <c r="G54" s="46">
        <f>+IF('Precios-Renta Variable'!C53&gt;'Precios-Renta Variable'!F53,'Precios-Renta Variable'!C53,'Precios-Renta Variable'!F53)</f>
        <v>0</v>
      </c>
      <c r="H54" s="33"/>
      <c r="M54" s="6"/>
    </row>
    <row r="55" spans="1:13" s="19" customFormat="1" ht="15.75">
      <c r="A55" s="41">
        <v>43</v>
      </c>
      <c r="B55" s="70" t="s">
        <v>50</v>
      </c>
      <c r="C55" s="43" t="str">
        <f t="shared" si="0"/>
        <v> </v>
      </c>
      <c r="D55" s="45" t="str">
        <f t="shared" si="1"/>
        <v> </v>
      </c>
      <c r="E55" s="45" t="str">
        <f t="shared" si="2"/>
        <v> </v>
      </c>
      <c r="F55" s="59">
        <f t="shared" si="3"/>
        <v>0</v>
      </c>
      <c r="G55" s="46">
        <f>+IF('Precios-Renta Variable'!C54&gt;'Precios-Renta Variable'!F54,'Precios-Renta Variable'!C54,'Precios-Renta Variable'!F54)</f>
        <v>0</v>
      </c>
      <c r="H55" s="33"/>
      <c r="M55" s="6"/>
    </row>
    <row r="56" spans="1:13" s="19" customFormat="1" ht="15.75">
      <c r="A56" s="41">
        <v>44</v>
      </c>
      <c r="B56" s="70" t="s">
        <v>177</v>
      </c>
      <c r="C56" s="43" t="str">
        <f t="shared" si="0"/>
        <v> </v>
      </c>
      <c r="D56" s="45" t="str">
        <f t="shared" si="1"/>
        <v> </v>
      </c>
      <c r="E56" s="45" t="str">
        <f t="shared" si="2"/>
        <v> </v>
      </c>
      <c r="F56" s="59">
        <f t="shared" si="3"/>
        <v>0</v>
      </c>
      <c r="G56" s="46">
        <f>+IF('Precios-Renta Variable'!C55&gt;'Precios-Renta Variable'!F55,'Precios-Renta Variable'!C55,'Precios-Renta Variable'!F55)</f>
        <v>0</v>
      </c>
      <c r="H56" s="33"/>
      <c r="M56" s="6"/>
    </row>
    <row r="57" spans="1:13" s="19" customFormat="1" ht="15.75">
      <c r="A57" s="41">
        <v>45</v>
      </c>
      <c r="B57" s="70" t="s">
        <v>178</v>
      </c>
      <c r="C57" s="43" t="str">
        <f t="shared" si="0"/>
        <v> </v>
      </c>
      <c r="D57" s="45" t="str">
        <f t="shared" si="1"/>
        <v> </v>
      </c>
      <c r="E57" s="45" t="str">
        <f t="shared" si="2"/>
        <v> </v>
      </c>
      <c r="F57" s="59">
        <f t="shared" si="3"/>
        <v>0</v>
      </c>
      <c r="G57" s="46">
        <f>+IF('Precios-Renta Variable'!C56&gt;'Precios-Renta Variable'!F56,'Precios-Renta Variable'!C56,'Precios-Renta Variable'!F56)</f>
        <v>0</v>
      </c>
      <c r="H57" s="33"/>
      <c r="M57" s="6"/>
    </row>
    <row r="58" spans="1:13" s="19" customFormat="1" ht="15.75">
      <c r="A58" s="41">
        <v>46</v>
      </c>
      <c r="B58" s="70" t="s">
        <v>51</v>
      </c>
      <c r="C58" s="43" t="str">
        <f t="shared" si="0"/>
        <v> </v>
      </c>
      <c r="D58" s="45">
        <f t="shared" si="1"/>
        <v>0.22950819672131148</v>
      </c>
      <c r="E58" s="45" t="str">
        <f t="shared" si="2"/>
        <v> </v>
      </c>
      <c r="F58" s="59" t="str">
        <f t="shared" si="3"/>
        <v> </v>
      </c>
      <c r="G58" s="46">
        <f>+IF('Precios-Renta Variable'!C57&gt;'Precios-Renta Variable'!F57,'Precios-Renta Variable'!C57,'Precios-Renta Variable'!F57)</f>
        <v>14</v>
      </c>
      <c r="H58" s="33"/>
      <c r="M58" s="6"/>
    </row>
    <row r="59" spans="1:13" s="19" customFormat="1" ht="15.75">
      <c r="A59" s="41">
        <v>47</v>
      </c>
      <c r="B59" s="70" t="s">
        <v>52</v>
      </c>
      <c r="C59" s="43" t="str">
        <f t="shared" si="0"/>
        <v> </v>
      </c>
      <c r="D59" s="45" t="str">
        <f t="shared" si="1"/>
        <v> </v>
      </c>
      <c r="E59" s="45" t="str">
        <f t="shared" si="2"/>
        <v> </v>
      </c>
      <c r="F59" s="59">
        <f t="shared" si="3"/>
        <v>0</v>
      </c>
      <c r="G59" s="46">
        <f>+IF('Precios-Renta Variable'!C58&gt;'Precios-Renta Variable'!F58,'Precios-Renta Variable'!C58,'Precios-Renta Variable'!F58)</f>
        <v>0</v>
      </c>
      <c r="H59" s="33"/>
      <c r="M59" s="6"/>
    </row>
    <row r="60" spans="1:8" ht="15.75">
      <c r="A60" s="41">
        <v>48</v>
      </c>
      <c r="B60" s="70" t="s">
        <v>53</v>
      </c>
      <c r="C60" s="43" t="str">
        <f t="shared" si="0"/>
        <v> </v>
      </c>
      <c r="D60" s="45" t="str">
        <f t="shared" si="1"/>
        <v> </v>
      </c>
      <c r="E60" s="45" t="str">
        <f t="shared" si="2"/>
        <v> </v>
      </c>
      <c r="F60" s="59">
        <f t="shared" si="3"/>
        <v>0</v>
      </c>
      <c r="G60" s="46">
        <f>+IF('Precios-Renta Variable'!C59&gt;'Precios-Renta Variable'!F59,'Precios-Renta Variable'!C59,'Precios-Renta Variable'!F59)</f>
        <v>0</v>
      </c>
      <c r="H60" s="33"/>
    </row>
    <row r="61" spans="1:8" ht="15.75">
      <c r="A61" s="41">
        <v>49</v>
      </c>
      <c r="B61" s="70" t="s">
        <v>54</v>
      </c>
      <c r="C61" s="43" t="str">
        <f t="shared" si="0"/>
        <v> </v>
      </c>
      <c r="D61" s="45" t="str">
        <f t="shared" si="1"/>
        <v> </v>
      </c>
      <c r="E61" s="45" t="str">
        <f t="shared" si="2"/>
        <v> </v>
      </c>
      <c r="F61" s="59">
        <f t="shared" si="3"/>
        <v>0</v>
      </c>
      <c r="G61" s="46">
        <f>+IF('Precios-Renta Variable'!C60&gt;'Precios-Renta Variable'!F60,'Precios-Renta Variable'!C60,'Precios-Renta Variable'!F60)</f>
        <v>0</v>
      </c>
      <c r="H61" s="33"/>
    </row>
    <row r="62" spans="1:8" ht="15.75">
      <c r="A62" s="41">
        <v>50</v>
      </c>
      <c r="B62" s="71" t="s">
        <v>55</v>
      </c>
      <c r="C62" s="43" t="str">
        <f t="shared" si="0"/>
        <v> </v>
      </c>
      <c r="D62" s="45" t="str">
        <f t="shared" si="1"/>
        <v> </v>
      </c>
      <c r="E62" s="45" t="str">
        <f t="shared" si="2"/>
        <v> </v>
      </c>
      <c r="F62" s="59">
        <f t="shared" si="3"/>
        <v>0.04918032786885246</v>
      </c>
      <c r="G62" s="46">
        <f>+IF('Precios-Renta Variable'!C61&gt;'Precios-Renta Variable'!F61,'Precios-Renta Variable'!C61,'Precios-Renta Variable'!F61)</f>
        <v>3</v>
      </c>
      <c r="H62" s="33"/>
    </row>
    <row r="63" spans="1:8" ht="15.75">
      <c r="A63" s="41">
        <v>51</v>
      </c>
      <c r="B63" s="71" t="s">
        <v>56</v>
      </c>
      <c r="C63" s="43" t="str">
        <f t="shared" si="0"/>
        <v> </v>
      </c>
      <c r="D63" s="45" t="str">
        <f t="shared" si="1"/>
        <v> </v>
      </c>
      <c r="E63" s="45" t="str">
        <f t="shared" si="2"/>
        <v> </v>
      </c>
      <c r="F63" s="59">
        <f t="shared" si="3"/>
        <v>0</v>
      </c>
      <c r="G63" s="46">
        <f>+IF('Precios-Renta Variable'!C62&gt;'Precios-Renta Variable'!F62,'Precios-Renta Variable'!C62,'Precios-Renta Variable'!F62)</f>
        <v>0</v>
      </c>
      <c r="H63" s="33"/>
    </row>
    <row r="64" spans="1:8" ht="15.75">
      <c r="A64" s="41">
        <v>52</v>
      </c>
      <c r="B64" s="71" t="s">
        <v>57</v>
      </c>
      <c r="C64" s="43" t="str">
        <f t="shared" si="0"/>
        <v> </v>
      </c>
      <c r="D64" s="45" t="str">
        <f t="shared" si="1"/>
        <v> </v>
      </c>
      <c r="E64" s="45" t="str">
        <f t="shared" si="2"/>
        <v> </v>
      </c>
      <c r="F64" s="59">
        <f t="shared" si="3"/>
        <v>0.08196721311475409</v>
      </c>
      <c r="G64" s="46">
        <f>+IF('Precios-Renta Variable'!C63&gt;'Precios-Renta Variable'!F63,'Precios-Renta Variable'!C63,'Precios-Renta Variable'!F63)</f>
        <v>5</v>
      </c>
      <c r="H64" s="33"/>
    </row>
    <row r="65" spans="1:8" ht="15.75">
      <c r="A65" s="41">
        <v>53</v>
      </c>
      <c r="B65" s="71" t="s">
        <v>58</v>
      </c>
      <c r="C65" s="43" t="str">
        <f t="shared" si="0"/>
        <v> </v>
      </c>
      <c r="D65" s="45" t="str">
        <f t="shared" si="1"/>
        <v> </v>
      </c>
      <c r="E65" s="45" t="str">
        <f t="shared" si="2"/>
        <v> </v>
      </c>
      <c r="F65" s="59">
        <f t="shared" si="3"/>
        <v>0</v>
      </c>
      <c r="G65" s="46">
        <f>+IF('Precios-Renta Variable'!C64&gt;'Precios-Renta Variable'!F64,'Precios-Renta Variable'!C64,'Precios-Renta Variable'!F64)</f>
        <v>0</v>
      </c>
      <c r="H65" s="56"/>
    </row>
    <row r="66" spans="1:8" ht="15.75">
      <c r="A66" s="41">
        <v>54</v>
      </c>
      <c r="B66" s="70" t="s">
        <v>59</v>
      </c>
      <c r="C66" s="43" t="str">
        <f t="shared" si="0"/>
        <v> </v>
      </c>
      <c r="D66" s="45" t="str">
        <f t="shared" si="1"/>
        <v> </v>
      </c>
      <c r="E66" s="45" t="str">
        <f t="shared" si="2"/>
        <v> </v>
      </c>
      <c r="F66" s="59">
        <f t="shared" si="3"/>
        <v>0</v>
      </c>
      <c r="G66" s="46">
        <f>+IF('Precios-Renta Variable'!C65&gt;'Precios-Renta Variable'!F65,'Precios-Renta Variable'!C65,'Precios-Renta Variable'!F65)</f>
        <v>0</v>
      </c>
      <c r="H66" s="33"/>
    </row>
    <row r="67" spans="1:8" ht="15.75">
      <c r="A67" s="41">
        <v>55</v>
      </c>
      <c r="B67" s="70" t="s">
        <v>60</v>
      </c>
      <c r="C67" s="43" t="str">
        <f t="shared" si="0"/>
        <v> </v>
      </c>
      <c r="D67" s="45" t="str">
        <f t="shared" si="1"/>
        <v> </v>
      </c>
      <c r="E67" s="45" t="str">
        <f t="shared" si="2"/>
        <v> </v>
      </c>
      <c r="F67" s="59">
        <f t="shared" si="3"/>
        <v>0.01639344262295082</v>
      </c>
      <c r="G67" s="46">
        <f>+IF('Precios-Renta Variable'!C66&gt;'Precios-Renta Variable'!F66,'Precios-Renta Variable'!C66,'Precios-Renta Variable'!F66)</f>
        <v>1</v>
      </c>
      <c r="H67" s="33"/>
    </row>
    <row r="68" spans="1:8" ht="15.75">
      <c r="A68" s="41">
        <v>56</v>
      </c>
      <c r="B68" s="70" t="s">
        <v>61</v>
      </c>
      <c r="C68" s="43" t="str">
        <f t="shared" si="0"/>
        <v> </v>
      </c>
      <c r="D68" s="45" t="str">
        <f t="shared" si="1"/>
        <v> </v>
      </c>
      <c r="E68" s="45" t="str">
        <f t="shared" si="2"/>
        <v> </v>
      </c>
      <c r="F68" s="59">
        <f t="shared" si="3"/>
        <v>0.04918032786885246</v>
      </c>
      <c r="G68" s="46">
        <f>+IF('Precios-Renta Variable'!C67&gt;'Precios-Renta Variable'!F67,'Precios-Renta Variable'!C67,'Precios-Renta Variable'!F67)</f>
        <v>3</v>
      </c>
      <c r="H68" s="33"/>
    </row>
    <row r="69" spans="1:8" ht="15.75">
      <c r="A69" s="41">
        <v>57</v>
      </c>
      <c r="B69" s="70" t="s">
        <v>62</v>
      </c>
      <c r="C69" s="43" t="str">
        <f t="shared" si="0"/>
        <v> </v>
      </c>
      <c r="D69" s="45" t="str">
        <f t="shared" si="1"/>
        <v> </v>
      </c>
      <c r="E69" s="45" t="str">
        <f t="shared" si="2"/>
        <v> </v>
      </c>
      <c r="F69" s="59">
        <f t="shared" si="3"/>
        <v>0.01639344262295082</v>
      </c>
      <c r="G69" s="46">
        <f>+IF('Precios-Renta Variable'!C68&gt;'Precios-Renta Variable'!F68,'Precios-Renta Variable'!C68,'Precios-Renta Variable'!F68)</f>
        <v>1</v>
      </c>
      <c r="H69" s="33"/>
    </row>
    <row r="70" spans="1:8" ht="15.75">
      <c r="A70" s="41">
        <v>58</v>
      </c>
      <c r="B70" s="70" t="s">
        <v>63</v>
      </c>
      <c r="C70" s="43" t="str">
        <f t="shared" si="0"/>
        <v> </v>
      </c>
      <c r="D70" s="45" t="str">
        <f t="shared" si="1"/>
        <v> </v>
      </c>
      <c r="E70" s="45" t="str">
        <f t="shared" si="2"/>
        <v> </v>
      </c>
      <c r="F70" s="59">
        <f t="shared" si="3"/>
        <v>0.03278688524590164</v>
      </c>
      <c r="G70" s="46">
        <f>+IF('Precios-Renta Variable'!C69&gt;'Precios-Renta Variable'!F69,'Precios-Renta Variable'!C69,'Precios-Renta Variable'!F69)</f>
        <v>2</v>
      </c>
      <c r="H70" s="40"/>
    </row>
    <row r="71" spans="1:8" ht="15.75">
      <c r="A71" s="41">
        <v>59</v>
      </c>
      <c r="B71" s="71" t="s">
        <v>64</v>
      </c>
      <c r="C71" s="43" t="str">
        <f t="shared" si="0"/>
        <v> </v>
      </c>
      <c r="D71" s="45" t="str">
        <f t="shared" si="1"/>
        <v> </v>
      </c>
      <c r="E71" s="45" t="str">
        <f t="shared" si="2"/>
        <v> </v>
      </c>
      <c r="F71" s="59">
        <f t="shared" si="3"/>
        <v>0</v>
      </c>
      <c r="G71" s="46">
        <f>+IF('Precios-Renta Variable'!C70&gt;'Precios-Renta Variable'!F70,'Precios-Renta Variable'!C70,'Precios-Renta Variable'!F70)</f>
        <v>0</v>
      </c>
      <c r="H71" s="33"/>
    </row>
    <row r="72" spans="1:8" ht="15.75">
      <c r="A72" s="41">
        <v>60</v>
      </c>
      <c r="B72" s="71" t="s">
        <v>65</v>
      </c>
      <c r="C72" s="43" t="str">
        <f t="shared" si="0"/>
        <v> </v>
      </c>
      <c r="D72" s="45" t="str">
        <f t="shared" si="1"/>
        <v> </v>
      </c>
      <c r="E72" s="45" t="str">
        <f t="shared" si="2"/>
        <v> </v>
      </c>
      <c r="F72" s="59">
        <f t="shared" si="3"/>
        <v>0</v>
      </c>
      <c r="G72" s="46">
        <f>+IF('Precios-Renta Variable'!C71&gt;'Precios-Renta Variable'!F71,'Precios-Renta Variable'!C71,'Precios-Renta Variable'!F71)</f>
        <v>0</v>
      </c>
      <c r="H72" s="33"/>
    </row>
    <row r="73" spans="1:8" ht="15.75">
      <c r="A73" s="41">
        <v>61</v>
      </c>
      <c r="B73" s="20" t="s">
        <v>66</v>
      </c>
      <c r="C73" s="43" t="str">
        <f t="shared" si="0"/>
        <v> </v>
      </c>
      <c r="D73" s="45" t="str">
        <f t="shared" si="1"/>
        <v> </v>
      </c>
      <c r="E73" s="45" t="str">
        <f t="shared" si="2"/>
        <v> </v>
      </c>
      <c r="F73" s="59">
        <f t="shared" si="3"/>
        <v>0.01639344262295082</v>
      </c>
      <c r="G73" s="46">
        <f>+IF('Precios-Renta Variable'!C72&gt;'Precios-Renta Variable'!F72,'Precios-Renta Variable'!C72,'Precios-Renta Variable'!F72)</f>
        <v>1</v>
      </c>
      <c r="H73" s="33"/>
    </row>
    <row r="74" spans="1:8" ht="15.75">
      <c r="A74" s="41">
        <v>62</v>
      </c>
      <c r="B74" s="71" t="s">
        <v>67</v>
      </c>
      <c r="C74" s="43" t="str">
        <f t="shared" si="0"/>
        <v> </v>
      </c>
      <c r="D74" s="45" t="str">
        <f t="shared" si="1"/>
        <v> </v>
      </c>
      <c r="E74" s="45" t="str">
        <f t="shared" si="2"/>
        <v> </v>
      </c>
      <c r="F74" s="59">
        <f t="shared" si="3"/>
        <v>0</v>
      </c>
      <c r="G74" s="46">
        <f>+IF('Precios-Renta Variable'!C73&gt;'Precios-Renta Variable'!F73,'Precios-Renta Variable'!C73,'Precios-Renta Variable'!F73)</f>
        <v>0</v>
      </c>
      <c r="H74" s="33"/>
    </row>
    <row r="75" spans="1:8" ht="15.75">
      <c r="A75" s="41">
        <v>63</v>
      </c>
      <c r="B75" s="71" t="s">
        <v>68</v>
      </c>
      <c r="C75" s="43" t="str">
        <f t="shared" si="0"/>
        <v> </v>
      </c>
      <c r="D75" s="45">
        <f>IF(AND($G75/$G$87&gt;0.2,$G75/$G$87&lt;=0.4),$G75/$G$87," ")</f>
        <v>0.3442622950819672</v>
      </c>
      <c r="E75" s="45" t="str">
        <f t="shared" si="2"/>
        <v> </v>
      </c>
      <c r="F75" s="59" t="str">
        <f t="shared" si="3"/>
        <v> </v>
      </c>
      <c r="G75" s="46">
        <f>+IF('Precios-Renta Variable'!C74&gt;'Precios-Renta Variable'!F74,'Precios-Renta Variable'!C74,'Precios-Renta Variable'!F74)</f>
        <v>21</v>
      </c>
      <c r="H75" s="33"/>
    </row>
    <row r="76" spans="1:8" ht="15.75">
      <c r="A76" s="41">
        <v>64</v>
      </c>
      <c r="B76" s="71" t="s">
        <v>69</v>
      </c>
      <c r="C76" s="43" t="str">
        <f t="shared" si="0"/>
        <v> </v>
      </c>
      <c r="D76" s="45" t="str">
        <f t="shared" si="1"/>
        <v> </v>
      </c>
      <c r="E76" s="45">
        <f t="shared" si="2"/>
        <v>0.19672131147540983</v>
      </c>
      <c r="F76" s="59" t="str">
        <f t="shared" si="3"/>
        <v> </v>
      </c>
      <c r="G76" s="46">
        <f>+IF('Precios-Renta Variable'!C75&gt;'Precios-Renta Variable'!F75,'Precios-Renta Variable'!C75,'Precios-Renta Variable'!F75)</f>
        <v>12</v>
      </c>
      <c r="H76" s="33"/>
    </row>
    <row r="77" spans="1:8" ht="15.75">
      <c r="A77" s="41">
        <v>65</v>
      </c>
      <c r="B77" s="71" t="s">
        <v>70</v>
      </c>
      <c r="C77" s="43" t="str">
        <f aca="true" t="shared" si="4" ref="C77:C86">IF($G77/$G$87&gt;0.4,$G77/$G$87," ")</f>
        <v> </v>
      </c>
      <c r="D77" s="45" t="str">
        <f aca="true" t="shared" si="5" ref="D77:D86">IF(AND($G77/$G$87&gt;0.2,$G77/$G$87&lt;=0.4),$G77/$G$87," ")</f>
        <v> </v>
      </c>
      <c r="E77" s="45" t="str">
        <f aca="true" t="shared" si="6" ref="E77:E86">IF(AND($G77/$G$87&gt;0.1,$G77/$G$87&lt;=0.2),$G77/$G$87," ")</f>
        <v> </v>
      </c>
      <c r="F77" s="59">
        <f aca="true" t="shared" si="7" ref="F77:F86">IF($G77/$G$87&lt;=0.1,$G77/$G$87," ")</f>
        <v>0.01639344262295082</v>
      </c>
      <c r="G77" s="46">
        <f>+IF('Precios-Renta Variable'!C76&gt;'Precios-Renta Variable'!F76,'Precios-Renta Variable'!C76,'Precios-Renta Variable'!F76)</f>
        <v>1</v>
      </c>
      <c r="H77" s="33"/>
    </row>
    <row r="78" spans="1:8" ht="15.75">
      <c r="A78" s="41">
        <v>66</v>
      </c>
      <c r="B78" s="48" t="s">
        <v>71</v>
      </c>
      <c r="C78" s="43" t="str">
        <f t="shared" si="4"/>
        <v> </v>
      </c>
      <c r="D78" s="45" t="str">
        <f t="shared" si="5"/>
        <v> </v>
      </c>
      <c r="E78" s="45" t="str">
        <f t="shared" si="6"/>
        <v> </v>
      </c>
      <c r="F78" s="59">
        <f t="shared" si="7"/>
        <v>0.01639344262295082</v>
      </c>
      <c r="G78" s="46">
        <f>+IF('Precios-Renta Variable'!C77&gt;'Precios-Renta Variable'!F77,'Precios-Renta Variable'!C77,'Precios-Renta Variable'!F77)</f>
        <v>1</v>
      </c>
      <c r="H78" s="33"/>
    </row>
    <row r="79" spans="1:8" ht="15.75">
      <c r="A79" s="41">
        <v>67</v>
      </c>
      <c r="B79" s="20" t="s">
        <v>72</v>
      </c>
      <c r="C79" s="43" t="str">
        <f t="shared" si="4"/>
        <v> </v>
      </c>
      <c r="D79" s="45" t="str">
        <f t="shared" si="5"/>
        <v> </v>
      </c>
      <c r="E79" s="45" t="str">
        <f t="shared" si="6"/>
        <v> </v>
      </c>
      <c r="F79" s="59">
        <f t="shared" si="7"/>
        <v>0.01639344262295082</v>
      </c>
      <c r="G79" s="46">
        <f>+IF('Precios-Renta Variable'!C78&gt;'Precios-Renta Variable'!F78,'Precios-Renta Variable'!C78,'Precios-Renta Variable'!F78)</f>
        <v>1</v>
      </c>
      <c r="H79" s="33"/>
    </row>
    <row r="80" spans="1:8" ht="15.75">
      <c r="A80" s="41">
        <v>68</v>
      </c>
      <c r="B80" s="20" t="s">
        <v>73</v>
      </c>
      <c r="C80" s="43" t="str">
        <f t="shared" si="4"/>
        <v> </v>
      </c>
      <c r="D80" s="45" t="str">
        <f t="shared" si="5"/>
        <v> </v>
      </c>
      <c r="E80" s="45" t="str">
        <f t="shared" si="6"/>
        <v> </v>
      </c>
      <c r="F80" s="59">
        <f t="shared" si="7"/>
        <v>0</v>
      </c>
      <c r="G80" s="46">
        <f>+IF('Precios-Renta Variable'!C79&gt;'Precios-Renta Variable'!F79,'Precios-Renta Variable'!C79,'Precios-Renta Variable'!F79)</f>
        <v>0</v>
      </c>
      <c r="H80" s="33"/>
    </row>
    <row r="81" spans="1:8" ht="15.75">
      <c r="A81" s="41">
        <v>69</v>
      </c>
      <c r="B81" s="48" t="s">
        <v>74</v>
      </c>
      <c r="C81" s="43" t="str">
        <f t="shared" si="4"/>
        <v> </v>
      </c>
      <c r="D81" s="45" t="str">
        <f t="shared" si="5"/>
        <v> </v>
      </c>
      <c r="E81" s="45" t="str">
        <f t="shared" si="6"/>
        <v> </v>
      </c>
      <c r="F81" s="59">
        <f t="shared" si="7"/>
        <v>0.04918032786885246</v>
      </c>
      <c r="G81" s="46">
        <f>+IF('Precios-Renta Variable'!C80&gt;'Precios-Renta Variable'!F80,'Precios-Renta Variable'!C80,'Precios-Renta Variable'!F80)</f>
        <v>3</v>
      </c>
      <c r="H81" s="33"/>
    </row>
    <row r="82" spans="1:8" ht="15.75">
      <c r="A82" s="41">
        <v>70</v>
      </c>
      <c r="B82" s="44" t="s">
        <v>75</v>
      </c>
      <c r="C82" s="43" t="str">
        <f t="shared" si="4"/>
        <v> </v>
      </c>
      <c r="D82" s="45" t="str">
        <f t="shared" si="5"/>
        <v> </v>
      </c>
      <c r="E82" s="45" t="str">
        <f t="shared" si="6"/>
        <v> </v>
      </c>
      <c r="F82" s="59">
        <f t="shared" si="7"/>
        <v>0</v>
      </c>
      <c r="G82" s="46">
        <f>+IF('Precios-Renta Variable'!C81&gt;'Precios-Renta Variable'!F81,'Precios-Renta Variable'!C81,'Precios-Renta Variable'!F81)</f>
        <v>0</v>
      </c>
      <c r="H82" s="33"/>
    </row>
    <row r="83" spans="1:8" ht="15.75">
      <c r="A83" s="41">
        <v>71</v>
      </c>
      <c r="B83" s="44" t="s">
        <v>76</v>
      </c>
      <c r="C83" s="43" t="str">
        <f t="shared" si="4"/>
        <v> </v>
      </c>
      <c r="D83" s="45" t="str">
        <f t="shared" si="5"/>
        <v> </v>
      </c>
      <c r="E83" s="45" t="str">
        <f t="shared" si="6"/>
        <v> </v>
      </c>
      <c r="F83" s="59">
        <f t="shared" si="7"/>
        <v>0</v>
      </c>
      <c r="G83" s="46">
        <f>+IF('Precios-Renta Variable'!C82&gt;'Precios-Renta Variable'!F82,'Precios-Renta Variable'!C82,'Precios-Renta Variable'!F82)</f>
        <v>0</v>
      </c>
      <c r="H83" s="33"/>
    </row>
    <row r="84" spans="1:8" ht="15.75">
      <c r="A84" s="41">
        <v>72</v>
      </c>
      <c r="B84" s="44" t="s">
        <v>77</v>
      </c>
      <c r="C84" s="43" t="str">
        <f t="shared" si="4"/>
        <v> </v>
      </c>
      <c r="D84" s="45" t="str">
        <f t="shared" si="5"/>
        <v> </v>
      </c>
      <c r="E84" s="45" t="str">
        <f t="shared" si="6"/>
        <v> </v>
      </c>
      <c r="F84" s="59">
        <f t="shared" si="7"/>
        <v>0.06557377049180328</v>
      </c>
      <c r="G84" s="46">
        <f>+IF('Precios-Renta Variable'!C83&gt;'Precios-Renta Variable'!F83,'Precios-Renta Variable'!C83,'Precios-Renta Variable'!F83)</f>
        <v>4</v>
      </c>
      <c r="H84" s="33"/>
    </row>
    <row r="85" spans="1:8" ht="15.75">
      <c r="A85" s="41">
        <v>73</v>
      </c>
      <c r="B85" s="44" t="s">
        <v>78</v>
      </c>
      <c r="C85" s="43" t="str">
        <f t="shared" si="4"/>
        <v> </v>
      </c>
      <c r="D85" s="45" t="str">
        <f t="shared" si="5"/>
        <v> </v>
      </c>
      <c r="E85" s="45" t="str">
        <f t="shared" si="6"/>
        <v> </v>
      </c>
      <c r="F85" s="59">
        <f t="shared" si="7"/>
        <v>0.04918032786885246</v>
      </c>
      <c r="G85" s="46">
        <f>+IF('Precios-Renta Variable'!C84&gt;'Precios-Renta Variable'!F84,'Precios-Renta Variable'!C84,'Precios-Renta Variable'!F84)</f>
        <v>3</v>
      </c>
      <c r="H85" s="33"/>
    </row>
    <row r="86" spans="1:8" ht="15.75">
      <c r="A86" s="41">
        <v>74</v>
      </c>
      <c r="B86" s="44" t="s">
        <v>79</v>
      </c>
      <c r="C86" s="43" t="str">
        <f t="shared" si="4"/>
        <v> </v>
      </c>
      <c r="D86" s="45" t="str">
        <f t="shared" si="5"/>
        <v> </v>
      </c>
      <c r="E86" s="45" t="str">
        <f t="shared" si="6"/>
        <v> </v>
      </c>
      <c r="F86" s="59">
        <f t="shared" si="7"/>
        <v>0.01639344262295082</v>
      </c>
      <c r="G86" s="46">
        <f>+IF('Precios-Renta Variable'!C85&gt;'Precios-Renta Variable'!F85,'Precios-Renta Variable'!C85,'Precios-Renta Variable'!F85)</f>
        <v>1</v>
      </c>
      <c r="H86" s="33"/>
    </row>
    <row r="87" spans="1:8" ht="15.75">
      <c r="A87" s="41"/>
      <c r="B87" s="83"/>
      <c r="C87" s="83"/>
      <c r="D87" s="83"/>
      <c r="E87" s="84"/>
      <c r="F87" s="85"/>
      <c r="G87" s="82">
        <f>+IF('Precios-Renta Variable'!C87&gt;'Precios-Renta Variable'!F87,'Precios-Renta Variable'!C87,'Precios-Renta Variable'!F87)</f>
        <v>61</v>
      </c>
      <c r="H87" s="33"/>
    </row>
    <row r="88" spans="1:7" ht="12.75">
      <c r="A88" s="8"/>
      <c r="B88" s="8"/>
      <c r="C88" s="8"/>
      <c r="D88" s="8"/>
      <c r="E88" s="10"/>
      <c r="F88" s="8"/>
      <c r="G88" s="11"/>
    </row>
    <row r="89" spans="1:7" ht="15.75">
      <c r="A89" s="8"/>
      <c r="B89" s="112" t="s">
        <v>98</v>
      </c>
      <c r="C89" s="112"/>
      <c r="D89" s="112"/>
      <c r="E89" s="112"/>
      <c r="F89" s="112"/>
      <c r="G89" s="112"/>
    </row>
    <row r="90" spans="1:7" ht="36.75" customHeight="1">
      <c r="A90" s="8"/>
      <c r="B90" s="117" t="s">
        <v>99</v>
      </c>
      <c r="C90" s="117"/>
      <c r="D90" s="117"/>
      <c r="E90" s="117"/>
      <c r="F90" s="117"/>
      <c r="G90" s="117"/>
    </row>
    <row r="91" spans="1:7" ht="21.75" customHeight="1">
      <c r="A91" s="8"/>
      <c r="B91" s="113" t="s">
        <v>100</v>
      </c>
      <c r="C91" s="113"/>
      <c r="D91" s="113"/>
      <c r="E91" s="113"/>
      <c r="F91" s="113"/>
      <c r="G91" s="113"/>
    </row>
    <row r="92" spans="1:7" ht="36" customHeight="1">
      <c r="A92" s="8"/>
      <c r="B92" s="112" t="s">
        <v>101</v>
      </c>
      <c r="C92" s="112"/>
      <c r="D92" s="112"/>
      <c r="E92" s="112"/>
      <c r="F92" s="112"/>
      <c r="G92" s="112"/>
    </row>
    <row r="93" spans="1:7" ht="36" customHeight="1">
      <c r="A93" s="8"/>
      <c r="B93" s="112" t="s">
        <v>102</v>
      </c>
      <c r="C93" s="112"/>
      <c r="D93" s="112"/>
      <c r="E93" s="112"/>
      <c r="F93" s="112"/>
      <c r="G93" s="112"/>
    </row>
    <row r="94" spans="1:7" ht="36" customHeight="1">
      <c r="A94" s="8"/>
      <c r="B94" s="112" t="s">
        <v>103</v>
      </c>
      <c r="C94" s="112"/>
      <c r="D94" s="112"/>
      <c r="E94" s="112"/>
      <c r="F94" s="112"/>
      <c r="G94" s="112"/>
    </row>
    <row r="95" spans="1:7" ht="36" customHeight="1">
      <c r="A95" s="8"/>
      <c r="B95" s="112" t="s">
        <v>104</v>
      </c>
      <c r="C95" s="112"/>
      <c r="D95" s="112"/>
      <c r="E95" s="112"/>
      <c r="F95" s="112"/>
      <c r="G95" s="112"/>
    </row>
    <row r="96" spans="1:7" ht="36" customHeight="1">
      <c r="A96" s="8"/>
      <c r="B96" s="65" t="s">
        <v>105</v>
      </c>
      <c r="C96" s="7"/>
      <c r="D96" s="7"/>
      <c r="E96" s="12"/>
      <c r="F96" s="7"/>
      <c r="G96" s="7"/>
    </row>
    <row r="97" spans="1:7" ht="15.75">
      <c r="A97" s="8"/>
      <c r="B97" s="90" t="s">
        <v>83</v>
      </c>
      <c r="C97" s="90"/>
      <c r="D97" s="90"/>
      <c r="E97" s="90"/>
      <c r="F97" s="90"/>
      <c r="G97" s="90"/>
    </row>
    <row r="98" spans="2:19" s="2" customFormat="1" ht="15.75" customHeight="1">
      <c r="B98" s="96" t="s">
        <v>84</v>
      </c>
      <c r="C98" s="96"/>
      <c r="D98" s="96"/>
      <c r="E98" s="96"/>
      <c r="F98" s="96"/>
      <c r="G98" s="96"/>
      <c r="H98" s="18"/>
      <c r="I98" s="18"/>
      <c r="J98" s="18"/>
      <c r="K98" s="18"/>
      <c r="L98" s="18"/>
      <c r="M98" s="18"/>
      <c r="N98" s="18"/>
      <c r="O98" s="18"/>
      <c r="P98" s="18"/>
      <c r="Q98" s="18"/>
      <c r="R98" s="18"/>
      <c r="S98" s="18"/>
    </row>
    <row r="99" spans="2:19" s="2" customFormat="1" ht="33.75" customHeight="1">
      <c r="B99" s="96"/>
      <c r="C99" s="96"/>
      <c r="D99" s="96"/>
      <c r="E99" s="96"/>
      <c r="F99" s="96"/>
      <c r="G99" s="96"/>
      <c r="H99" s="66"/>
      <c r="I99" s="66"/>
      <c r="J99" s="66"/>
      <c r="K99" s="66"/>
      <c r="L99" s="66"/>
      <c r="M99" s="66"/>
      <c r="N99" s="66"/>
      <c r="O99" s="66"/>
      <c r="P99" s="66"/>
      <c r="Q99" s="66"/>
      <c r="R99" s="66"/>
      <c r="S99" s="66"/>
    </row>
  </sheetData>
  <sheetProtection/>
  <mergeCells count="16">
    <mergeCell ref="B9:G9"/>
    <mergeCell ref="B10:B12"/>
    <mergeCell ref="C3:G6"/>
    <mergeCell ref="C7:G8"/>
    <mergeCell ref="C1:G2"/>
    <mergeCell ref="B91:G91"/>
    <mergeCell ref="C10:F10"/>
    <mergeCell ref="B92:G92"/>
    <mergeCell ref="G10:G12"/>
    <mergeCell ref="B89:G89"/>
    <mergeCell ref="B90:G90"/>
    <mergeCell ref="B93:G93"/>
    <mergeCell ref="B94:G94"/>
    <mergeCell ref="B95:G95"/>
    <mergeCell ref="B97:G97"/>
    <mergeCell ref="B98:G99"/>
  </mergeCells>
  <conditionalFormatting sqref="F13:F86">
    <cfRule type="cellIs" priority="1" dxfId="0" operator="notEqual" stopIfTrue="1">
      <formula>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I77"/>
  <sheetViews>
    <sheetView zoomScalePageLayoutView="0" workbookViewId="0" topLeftCell="A1">
      <selection activeCell="A1" sqref="A1"/>
    </sheetView>
  </sheetViews>
  <sheetFormatPr defaultColWidth="11.421875" defaultRowHeight="12.75"/>
  <sheetData>
    <row r="3" spans="1:3" ht="12.75">
      <c r="A3" s="63" t="s">
        <v>106</v>
      </c>
      <c r="B3" s="63"/>
      <c r="C3" s="63"/>
    </row>
    <row r="4" spans="1:3" ht="12.75">
      <c r="A4" s="86" t="s">
        <v>107</v>
      </c>
      <c r="B4" s="63"/>
      <c r="C4" s="63" t="s">
        <v>11</v>
      </c>
    </row>
    <row r="5" spans="1:3" ht="12.75">
      <c r="A5" s="86" t="s">
        <v>108</v>
      </c>
      <c r="B5" s="63"/>
      <c r="C5" s="63" t="s">
        <v>14</v>
      </c>
    </row>
    <row r="6" spans="1:3" ht="12.75">
      <c r="A6" s="86" t="s">
        <v>185</v>
      </c>
      <c r="B6" s="63"/>
      <c r="C6" s="63" t="s">
        <v>184</v>
      </c>
    </row>
    <row r="7" spans="1:3" ht="12.75">
      <c r="A7" s="86" t="s">
        <v>109</v>
      </c>
      <c r="B7" s="63"/>
      <c r="C7" s="63" t="s">
        <v>15</v>
      </c>
    </row>
    <row r="8" spans="1:3" ht="12.75">
      <c r="A8" s="86" t="s">
        <v>110</v>
      </c>
      <c r="B8" s="63"/>
      <c r="C8" s="63" t="s">
        <v>16</v>
      </c>
    </row>
    <row r="9" spans="1:3" ht="12.75">
      <c r="A9" s="86" t="s">
        <v>111</v>
      </c>
      <c r="B9" s="63"/>
      <c r="C9" s="63" t="s">
        <v>17</v>
      </c>
    </row>
    <row r="10" spans="1:3" ht="12.75">
      <c r="A10" s="86" t="s">
        <v>112</v>
      </c>
      <c r="B10" s="63"/>
      <c r="C10" s="63" t="s">
        <v>18</v>
      </c>
    </row>
    <row r="11" spans="1:3" ht="12.75">
      <c r="A11" s="86" t="s">
        <v>113</v>
      </c>
      <c r="B11" s="63"/>
      <c r="C11" s="63" t="s">
        <v>19</v>
      </c>
    </row>
    <row r="12" spans="1:3" ht="12.75">
      <c r="A12" s="86" t="s">
        <v>114</v>
      </c>
      <c r="B12" s="63"/>
      <c r="C12" s="63" t="s">
        <v>20</v>
      </c>
    </row>
    <row r="13" spans="1:3" ht="12.75">
      <c r="A13" s="86" t="s">
        <v>115</v>
      </c>
      <c r="B13" s="63"/>
      <c r="C13" s="63" t="s">
        <v>21</v>
      </c>
    </row>
    <row r="14" spans="1:3" ht="12.75">
      <c r="A14" s="86" t="s">
        <v>116</v>
      </c>
      <c r="B14" s="63"/>
      <c r="C14" t="s">
        <v>22</v>
      </c>
    </row>
    <row r="15" spans="1:3" ht="12.75">
      <c r="A15" s="86" t="s">
        <v>117</v>
      </c>
      <c r="B15" s="63"/>
      <c r="C15" s="63" t="s">
        <v>23</v>
      </c>
    </row>
    <row r="16" spans="1:3" ht="12.75">
      <c r="A16" s="86" t="s">
        <v>118</v>
      </c>
      <c r="B16" s="63"/>
      <c r="C16" s="63" t="s">
        <v>24</v>
      </c>
    </row>
    <row r="17" spans="1:3" ht="12.75">
      <c r="A17" s="86" t="s">
        <v>119</v>
      </c>
      <c r="B17" s="63"/>
      <c r="C17" s="63" t="s">
        <v>25</v>
      </c>
    </row>
    <row r="18" spans="1:3" ht="12.75">
      <c r="A18" s="86" t="s">
        <v>120</v>
      </c>
      <c r="B18" s="63"/>
      <c r="C18" s="63" t="s">
        <v>26</v>
      </c>
    </row>
    <row r="19" spans="1:3" ht="12.75">
      <c r="A19" s="86" t="s">
        <v>121</v>
      </c>
      <c r="B19" s="63"/>
      <c r="C19" s="63" t="s">
        <v>27</v>
      </c>
    </row>
    <row r="20" spans="1:3" ht="12.75">
      <c r="A20" s="86" t="s">
        <v>122</v>
      </c>
      <c r="B20" s="63"/>
      <c r="C20" s="63" t="s">
        <v>28</v>
      </c>
    </row>
    <row r="21" spans="1:3" ht="12.75">
      <c r="A21" s="86" t="s">
        <v>123</v>
      </c>
      <c r="B21" s="63"/>
      <c r="C21" s="63" t="s">
        <v>29</v>
      </c>
    </row>
    <row r="22" spans="1:3" ht="12.75">
      <c r="A22" s="86" t="s">
        <v>124</v>
      </c>
      <c r="B22" s="63"/>
      <c r="C22" s="63" t="s">
        <v>30</v>
      </c>
    </row>
    <row r="23" spans="1:3" ht="12.75">
      <c r="A23" s="86" t="s">
        <v>125</v>
      </c>
      <c r="B23" s="63"/>
      <c r="C23" s="63" t="s">
        <v>31</v>
      </c>
    </row>
    <row r="24" spans="1:3" ht="12.75">
      <c r="A24" s="86" t="s">
        <v>126</v>
      </c>
      <c r="B24" s="63"/>
      <c r="C24" s="63" t="s">
        <v>32</v>
      </c>
    </row>
    <row r="25" spans="1:3" ht="12.75">
      <c r="A25" s="86" t="s">
        <v>127</v>
      </c>
      <c r="B25" s="63"/>
      <c r="C25" s="63" t="s">
        <v>33</v>
      </c>
    </row>
    <row r="26" spans="1:3" ht="12.75">
      <c r="A26" s="86" t="s">
        <v>128</v>
      </c>
      <c r="B26" s="63"/>
      <c r="C26" s="63" t="s">
        <v>34</v>
      </c>
    </row>
    <row r="27" spans="1:3" ht="12.75">
      <c r="A27" s="86" t="s">
        <v>129</v>
      </c>
      <c r="B27" s="63"/>
      <c r="C27" s="63" t="s">
        <v>35</v>
      </c>
    </row>
    <row r="28" spans="1:3" ht="12.75">
      <c r="A28" s="86" t="s">
        <v>130</v>
      </c>
      <c r="B28" s="63"/>
      <c r="C28" s="63" t="s">
        <v>36</v>
      </c>
    </row>
    <row r="29" spans="1:3" ht="12.75">
      <c r="A29" s="86" t="s">
        <v>176</v>
      </c>
      <c r="B29" s="63"/>
      <c r="C29" s="63" t="s">
        <v>175</v>
      </c>
    </row>
    <row r="30" spans="1:3" ht="12.75">
      <c r="A30" s="86" t="s">
        <v>131</v>
      </c>
      <c r="B30" s="63"/>
      <c r="C30" s="63" t="s">
        <v>37</v>
      </c>
    </row>
    <row r="31" spans="1:3" ht="12.75">
      <c r="A31" s="86" t="s">
        <v>132</v>
      </c>
      <c r="B31" s="63"/>
      <c r="C31" s="63" t="s">
        <v>38</v>
      </c>
    </row>
    <row r="32" spans="1:3" ht="12.75">
      <c r="A32" s="86" t="s">
        <v>133</v>
      </c>
      <c r="B32" s="63"/>
      <c r="C32" s="63" t="s">
        <v>39</v>
      </c>
    </row>
    <row r="33" spans="1:3" ht="12.75">
      <c r="A33" s="86" t="s">
        <v>134</v>
      </c>
      <c r="B33" s="63"/>
      <c r="C33" s="63" t="s">
        <v>40</v>
      </c>
    </row>
    <row r="34" spans="1:3" ht="12.75">
      <c r="A34" s="86" t="s">
        <v>135</v>
      </c>
      <c r="B34" s="63"/>
      <c r="C34" s="63" t="s">
        <v>41</v>
      </c>
    </row>
    <row r="35" spans="1:3" ht="12.75">
      <c r="A35" s="86" t="s">
        <v>136</v>
      </c>
      <c r="B35" s="63"/>
      <c r="C35" s="63" t="s">
        <v>42</v>
      </c>
    </row>
    <row r="36" spans="1:3" ht="12.75">
      <c r="A36" s="86" t="s">
        <v>137</v>
      </c>
      <c r="B36" s="63"/>
      <c r="C36" s="63" t="s">
        <v>43</v>
      </c>
    </row>
    <row r="37" spans="1:3" ht="12.75">
      <c r="A37" s="86" t="s">
        <v>138</v>
      </c>
      <c r="B37" s="63"/>
      <c r="C37" s="63" t="s">
        <v>44</v>
      </c>
    </row>
    <row r="38" spans="1:3" ht="12.75">
      <c r="A38" s="86" t="s">
        <v>139</v>
      </c>
      <c r="B38" s="63"/>
      <c r="C38" s="63" t="s">
        <v>45</v>
      </c>
    </row>
    <row r="39" spans="1:3" ht="12.75">
      <c r="A39" s="86" t="s">
        <v>140</v>
      </c>
      <c r="B39" s="63"/>
      <c r="C39" s="63" t="s">
        <v>46</v>
      </c>
    </row>
    <row r="40" spans="1:3" ht="12.75">
      <c r="A40" s="86" t="s">
        <v>141</v>
      </c>
      <c r="B40" s="63"/>
      <c r="C40" s="63" t="s">
        <v>47</v>
      </c>
    </row>
    <row r="41" spans="1:3" ht="12.75">
      <c r="A41" s="86" t="s">
        <v>142</v>
      </c>
      <c r="B41" s="63"/>
      <c r="C41" s="63" t="s">
        <v>48</v>
      </c>
    </row>
    <row r="42" spans="1:3" ht="12.75">
      <c r="A42" s="86" t="s">
        <v>189</v>
      </c>
      <c r="B42" s="63"/>
      <c r="C42" s="63" t="s">
        <v>188</v>
      </c>
    </row>
    <row r="43" spans="1:3" ht="12.75">
      <c r="A43" s="86" t="s">
        <v>183</v>
      </c>
      <c r="B43" s="63"/>
      <c r="C43" s="63" t="s">
        <v>182</v>
      </c>
    </row>
    <row r="44" spans="1:3" ht="12.75">
      <c r="A44" s="86" t="s">
        <v>187</v>
      </c>
      <c r="B44" s="63"/>
      <c r="C44" s="63" t="s">
        <v>186</v>
      </c>
    </row>
    <row r="45" spans="1:3" ht="12.75">
      <c r="A45" s="86" t="s">
        <v>143</v>
      </c>
      <c r="B45" s="63"/>
      <c r="C45" s="63" t="s">
        <v>49</v>
      </c>
    </row>
    <row r="46" spans="1:3" ht="12.75">
      <c r="A46" s="86" t="s">
        <v>144</v>
      </c>
      <c r="B46" s="63"/>
      <c r="C46" s="63" t="s">
        <v>50</v>
      </c>
    </row>
    <row r="47" spans="1:3" ht="12.75">
      <c r="A47" s="86" t="s">
        <v>179</v>
      </c>
      <c r="B47" s="63"/>
      <c r="C47" s="63" t="s">
        <v>177</v>
      </c>
    </row>
    <row r="48" spans="1:3" ht="12.75">
      <c r="A48" s="86" t="s">
        <v>180</v>
      </c>
      <c r="B48" s="63"/>
      <c r="C48" s="63" t="s">
        <v>181</v>
      </c>
    </row>
    <row r="49" spans="1:3" ht="12.75">
      <c r="A49" s="86" t="s">
        <v>145</v>
      </c>
      <c r="B49" s="63"/>
      <c r="C49" s="63" t="s">
        <v>51</v>
      </c>
    </row>
    <row r="50" spans="1:3" ht="12.75">
      <c r="A50" s="86" t="s">
        <v>146</v>
      </c>
      <c r="B50" s="63"/>
      <c r="C50" s="63" t="s">
        <v>52</v>
      </c>
    </row>
    <row r="51" spans="1:3" ht="12.75">
      <c r="A51" s="86" t="s">
        <v>147</v>
      </c>
      <c r="B51" s="63"/>
      <c r="C51" s="63" t="s">
        <v>53</v>
      </c>
    </row>
    <row r="52" spans="1:3" ht="12.75">
      <c r="A52" s="86" t="s">
        <v>148</v>
      </c>
      <c r="B52" s="63"/>
      <c r="C52" s="63" t="s">
        <v>54</v>
      </c>
    </row>
    <row r="53" spans="1:3" ht="12.75">
      <c r="A53" s="86" t="s">
        <v>149</v>
      </c>
      <c r="B53" s="63"/>
      <c r="C53" s="63" t="s">
        <v>55</v>
      </c>
    </row>
    <row r="54" spans="1:3" ht="12.75">
      <c r="A54" s="86" t="s">
        <v>150</v>
      </c>
      <c r="B54" s="63"/>
      <c r="C54" s="63" t="s">
        <v>56</v>
      </c>
    </row>
    <row r="55" spans="1:3" ht="12.75">
      <c r="A55" s="86" t="s">
        <v>151</v>
      </c>
      <c r="B55" s="63"/>
      <c r="C55" s="63" t="s">
        <v>57</v>
      </c>
    </row>
    <row r="56" spans="1:3" ht="12.75">
      <c r="A56" s="86" t="s">
        <v>152</v>
      </c>
      <c r="B56" s="63"/>
      <c r="C56" s="63" t="s">
        <v>58</v>
      </c>
    </row>
    <row r="57" spans="1:3" ht="12.75">
      <c r="A57" s="86" t="s">
        <v>153</v>
      </c>
      <c r="B57" s="63"/>
      <c r="C57" s="63" t="s">
        <v>59</v>
      </c>
    </row>
    <row r="58" spans="1:3" ht="12.75">
      <c r="A58" s="86" t="s">
        <v>154</v>
      </c>
      <c r="B58" s="63"/>
      <c r="C58" s="63" t="s">
        <v>60</v>
      </c>
    </row>
    <row r="59" spans="1:3" ht="12.75">
      <c r="A59" s="86" t="s">
        <v>155</v>
      </c>
      <c r="B59" s="63"/>
      <c r="C59" s="63" t="s">
        <v>61</v>
      </c>
    </row>
    <row r="60" spans="1:3" ht="12.75">
      <c r="A60" s="86" t="s">
        <v>156</v>
      </c>
      <c r="B60" s="63"/>
      <c r="C60" s="63" t="s">
        <v>62</v>
      </c>
    </row>
    <row r="61" spans="1:3" ht="12.75">
      <c r="A61" s="86" t="s">
        <v>157</v>
      </c>
      <c r="B61" s="63"/>
      <c r="C61" s="63" t="s">
        <v>63</v>
      </c>
    </row>
    <row r="62" spans="1:3" ht="12.75">
      <c r="A62" s="86" t="s">
        <v>158</v>
      </c>
      <c r="B62" s="63"/>
      <c r="C62" s="63" t="s">
        <v>64</v>
      </c>
    </row>
    <row r="63" spans="1:3" ht="12.75">
      <c r="A63" s="86" t="s">
        <v>159</v>
      </c>
      <c r="B63" s="63"/>
      <c r="C63" s="63" t="s">
        <v>65</v>
      </c>
    </row>
    <row r="64" spans="1:3" ht="12.75">
      <c r="A64" s="86" t="s">
        <v>160</v>
      </c>
      <c r="B64" s="63"/>
      <c r="C64" s="63" t="s">
        <v>66</v>
      </c>
    </row>
    <row r="65" spans="1:3" ht="12.75">
      <c r="A65" s="86" t="s">
        <v>161</v>
      </c>
      <c r="B65" s="63"/>
      <c r="C65" s="63" t="s">
        <v>67</v>
      </c>
    </row>
    <row r="66" spans="1:3" ht="12.75">
      <c r="A66" s="86" t="s">
        <v>162</v>
      </c>
      <c r="B66" s="63"/>
      <c r="C66" s="63" t="s">
        <v>68</v>
      </c>
    </row>
    <row r="67" spans="1:3" ht="12.75">
      <c r="A67" s="86" t="s">
        <v>163</v>
      </c>
      <c r="B67" s="63"/>
      <c r="C67" s="63" t="s">
        <v>69</v>
      </c>
    </row>
    <row r="68" spans="1:3" ht="12.75">
      <c r="A68" s="86" t="s">
        <v>164</v>
      </c>
      <c r="B68" s="63"/>
      <c r="C68" s="63" t="s">
        <v>70</v>
      </c>
    </row>
    <row r="69" spans="1:3" ht="12.75">
      <c r="A69" s="86" t="s">
        <v>165</v>
      </c>
      <c r="B69" s="63"/>
      <c r="C69" s="63" t="s">
        <v>71</v>
      </c>
    </row>
    <row r="70" spans="1:3" ht="12.75">
      <c r="A70" s="86" t="s">
        <v>166</v>
      </c>
      <c r="B70" s="63"/>
      <c r="C70" s="63" t="s">
        <v>72</v>
      </c>
    </row>
    <row r="71" spans="1:3" ht="12.75">
      <c r="A71" s="86" t="s">
        <v>167</v>
      </c>
      <c r="B71" s="63"/>
      <c r="C71" s="63" t="s">
        <v>73</v>
      </c>
    </row>
    <row r="72" spans="1:3" ht="12.75">
      <c r="A72" s="86" t="s">
        <v>168</v>
      </c>
      <c r="B72" s="63"/>
      <c r="C72" s="63" t="s">
        <v>74</v>
      </c>
    </row>
    <row r="73" spans="1:3" ht="12.75">
      <c r="A73" s="86" t="s">
        <v>169</v>
      </c>
      <c r="B73" s="63"/>
      <c r="C73" s="63" t="s">
        <v>75</v>
      </c>
    </row>
    <row r="74" spans="1:9" ht="12.75">
      <c r="A74" s="86" t="s">
        <v>170</v>
      </c>
      <c r="B74" s="63"/>
      <c r="C74" s="63" t="s">
        <v>76</v>
      </c>
      <c r="D74" s="63"/>
      <c r="E74" s="63"/>
      <c r="G74" s="63"/>
      <c r="H74" s="63"/>
      <c r="I74" s="63"/>
    </row>
    <row r="75" spans="1:3" ht="12.75">
      <c r="A75" s="86" t="s">
        <v>171</v>
      </c>
      <c r="C75" s="63" t="s">
        <v>77</v>
      </c>
    </row>
    <row r="76" spans="1:3" ht="12.75">
      <c r="A76" s="86" t="s">
        <v>172</v>
      </c>
      <c r="C76" s="63" t="s">
        <v>78</v>
      </c>
    </row>
    <row r="77" spans="1:9" ht="12.75">
      <c r="A77" s="86" t="s">
        <v>173</v>
      </c>
      <c r="B77" s="63"/>
      <c r="C77" s="63" t="s">
        <v>79</v>
      </c>
      <c r="D77" s="63"/>
      <c r="E77" s="63"/>
      <c r="G77" s="63"/>
      <c r="H77" s="63"/>
      <c r="I77" s="6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Bolsa de Valores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Cevallos</dc:creator>
  <cp:keywords/>
  <dc:description/>
  <cp:lastModifiedBy>Sebastian Herrera</cp:lastModifiedBy>
  <dcterms:created xsi:type="dcterms:W3CDTF">2012-07-19T23:02:12Z</dcterms:created>
  <dcterms:modified xsi:type="dcterms:W3CDTF">2024-05-07T23:40:25Z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0x010100E09B023ECF701241B55A83E82130EC85</vt:lpwstr>
  </property>
  <property fmtid="{D5CDD505-2E9C-101B-9397-08002B2CF9AE}" pid="3" name="_dlc_DocIdItemGuid">
    <vt:lpwstr>fd4320ee-7eb3-4e14-a3c7-92c2edcf39b8</vt:lpwstr>
  </property>
  <property fmtid="{D5CDD505-2E9C-101B-9397-08002B2CF9AE}" pid="4" name="AuthorIds_UIVersion_132096">
    <vt:lpwstr>153</vt:lpwstr>
  </property>
  <property fmtid="{D5CDD505-2E9C-101B-9397-08002B2CF9AE}" pid="5" name="MediaServiceImageTags">
    <vt:lpwstr/>
  </property>
  <property fmtid="{D5CDD505-2E9C-101B-9397-08002B2CF9AE}" pid="6" name="_dlc_DocId">
    <vt:lpwstr>ZZZKYW4JZXSZ-2109994438-115816</vt:lpwstr>
  </property>
  <property fmtid="{D5CDD505-2E9C-101B-9397-08002B2CF9AE}" pid="7" name="_dlc_DocIdUrl">
    <vt:lpwstr>https://bolsadequito.sharepoint.com/sites/flieserverBVQ/_layouts/15/DocIdRedir.aspx?ID=ZZZKYW4JZXSZ-2109994438-115816, ZZZKYW4JZXSZ-2109994438-115816</vt:lpwstr>
  </property>
</Properties>
</file>